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pivotCache/pivotCacheDefinition6.xml" ContentType="application/vnd.openxmlformats-officedocument.spreadsheetml.pivotCacheDefinition+xml"/>
  <Override PartName="/xl/pivotCache/pivotCacheRecords6.xml" ContentType="application/vnd.openxmlformats-officedocument.spreadsheetml.pivotCacheRecords+xml"/>
  <Override PartName="/xl/pivotCache/pivotCacheDefinition7.xml" ContentType="application/vnd.openxmlformats-officedocument.spreadsheetml.pivotCacheDefinition+xml"/>
  <Override PartName="/xl/pivotCache/pivotCacheRecords7.xml" ContentType="application/vnd.openxmlformats-officedocument.spreadsheetml.pivotCacheRecords+xml"/>
  <Override PartName="/xl/pivotCache/pivotCacheDefinition8.xml" ContentType="application/vnd.openxmlformats-officedocument.spreadsheetml.pivotCacheDefinition+xml"/>
  <Override PartName="/xl/pivotCache/pivotCacheRecords8.xml" ContentType="application/vnd.openxmlformats-officedocument.spreadsheetml.pivotCacheRecords+xml"/>
  <Override PartName="/xl/pivotCache/pivotCacheDefinition9.xml" ContentType="application/vnd.openxmlformats-officedocument.spreadsheetml.pivotCacheDefinition+xml"/>
  <Override PartName="/xl/pivotCache/pivotCacheRecords9.xml" ContentType="application/vnd.openxmlformats-officedocument.spreadsheetml.pivotCacheRecords+xml"/>
  <Override PartName="/xl/pivotCache/pivotCacheDefinition10.xml" ContentType="application/vnd.openxmlformats-officedocument.spreadsheetml.pivotCacheDefinition+xml"/>
  <Override PartName="/xl/pivotCache/pivotCacheRecords10.xml" ContentType="application/vnd.openxmlformats-officedocument.spreadsheetml.pivotCacheRecords+xml"/>
  <Override PartName="/xl/pivotCache/pivotCacheDefinition11.xml" ContentType="application/vnd.openxmlformats-officedocument.spreadsheetml.pivotCacheDefinition+xml"/>
  <Override PartName="/xl/pivotCache/pivotCacheRecords11.xml" ContentType="application/vnd.openxmlformats-officedocument.spreadsheetml.pivotCacheRecords+xml"/>
  <Override PartName="/xl/pivotCache/pivotCacheDefinition12.xml" ContentType="application/vnd.openxmlformats-officedocument.spreadsheetml.pivotCacheDefinition+xml"/>
  <Override PartName="/xl/pivotCache/pivotCacheRecords12.xml" ContentType="application/vnd.openxmlformats-officedocument.spreadsheetml.pivotCacheRecords+xml"/>
  <Override PartName="/xl/pivotCache/pivotCacheDefinition13.xml" ContentType="application/vnd.openxmlformats-officedocument.spreadsheetml.pivotCacheDefinition+xml"/>
  <Override PartName="/xl/pivotCache/pivotCacheRecords13.xml" ContentType="application/vnd.openxmlformats-officedocument.spreadsheetml.pivotCacheRecords+xml"/>
  <Override PartName="/xl/pivotCache/pivotCacheDefinition14.xml" ContentType="application/vnd.openxmlformats-officedocument.spreadsheetml.pivotCacheDefinition+xml"/>
  <Override PartName="/xl/pivotCache/pivotCacheRecords14.xml" ContentType="application/vnd.openxmlformats-officedocument.spreadsheetml.pivotCacheRecords+xml"/>
  <Override PartName="/xl/pivotCache/pivotCacheDefinition15.xml" ContentType="application/vnd.openxmlformats-officedocument.spreadsheetml.pivotCacheDefinition+xml"/>
  <Override PartName="/xl/pivotCache/pivotCacheRecords15.xml" ContentType="application/vnd.openxmlformats-officedocument.spreadsheetml.pivotCacheRecords+xml"/>
  <Override PartName="/xl/pivotCache/pivotCacheDefinition16.xml" ContentType="application/vnd.openxmlformats-officedocument.spreadsheetml.pivotCacheDefinition+xml"/>
  <Override PartName="/xl/pivotCache/pivotCacheRecords16.xml" ContentType="application/vnd.openxmlformats-officedocument.spreadsheetml.pivotCacheRecords+xml"/>
  <Override PartName="/xl/pivotCache/pivotCacheDefinition17.xml" ContentType="application/vnd.openxmlformats-officedocument.spreadsheetml.pivotCacheDefinition+xml"/>
  <Override PartName="/xl/pivotCache/pivotCacheRecords17.xml" ContentType="application/vnd.openxmlformats-officedocument.spreadsheetml.pivotCacheRecords+xml"/>
  <Override PartName="/xl/pivotCache/pivotCacheDefinition18.xml" ContentType="application/vnd.openxmlformats-officedocument.spreadsheetml.pivotCacheDefinition+xml"/>
  <Override PartName="/xl/pivotCache/pivotCacheRecords18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pivotTables/pivotTable10.xml" ContentType="application/vnd.openxmlformats-officedocument.spreadsheetml.pivotTable+xml"/>
  <Override PartName="/xl/pivotTables/pivotTable11.xml" ContentType="application/vnd.openxmlformats-officedocument.spreadsheetml.pivotTable+xml"/>
  <Override PartName="/xl/drawings/drawing2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pivotTables/pivotTable12.xml" ContentType="application/vnd.openxmlformats-officedocument.spreadsheetml.pivotTable+xml"/>
  <Override PartName="/xl/pivotTables/pivotTable13.xml" ContentType="application/vnd.openxmlformats-officedocument.spreadsheetml.pivotTable+xml"/>
  <Override PartName="/xl/pivotTables/pivotTable14.xml" ContentType="application/vnd.openxmlformats-officedocument.spreadsheetml.pivotTable+xml"/>
  <Override PartName="/xl/pivotTables/pivotTable15.xml" ContentType="application/vnd.openxmlformats-officedocument.spreadsheetml.pivotTable+xml"/>
  <Override PartName="/xl/pivotTables/pivotTable16.xml" ContentType="application/vnd.openxmlformats-officedocument.spreadsheetml.pivotTable+xml"/>
  <Override PartName="/xl/drawings/drawing3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pivotTables/pivotTable17.xml" ContentType="application/vnd.openxmlformats-officedocument.spreadsheetml.pivotTable+xml"/>
  <Override PartName="/xl/pivotTables/pivotTable18.xml" ContentType="application/vnd.openxmlformats-officedocument.spreadsheetml.pivotTable+xml"/>
  <Override PartName="/xl/pivotTables/pivotTable19.xml" ContentType="application/vnd.openxmlformats-officedocument.spreadsheetml.pivotTable+xml"/>
  <Override PartName="/xl/drawings/drawing4.xml" ContentType="application/vnd.openxmlformats-officedocument.drawing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5.xml" ContentType="application/vnd.openxmlformats-officedocument.drawingml.chartshapes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drawings/drawing6.xml" ContentType="application/vnd.openxmlformats-officedocument.drawingml.chartshapes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drawings/drawing7.xml" ContentType="application/vnd.openxmlformats-officedocument.drawing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drawings/drawing8.xml" ContentType="application/vnd.openxmlformats-officedocument.drawing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pivotTables/pivotTable20.xml" ContentType="application/vnd.openxmlformats-officedocument.spreadsheetml.pivotTable+xml"/>
  <Override PartName="/xl/pivotTables/pivotTable21.xml" ContentType="application/vnd.openxmlformats-officedocument.spreadsheetml.pivotTable+xml"/>
  <Override PartName="/xl/drawings/drawing9.xml" ContentType="application/vnd.openxmlformats-officedocument.drawing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drawings/drawing10.xml" ContentType="application/vnd.openxmlformats-officedocument.drawingml.chartshapes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pivotTables/pivotTable22.xml" ContentType="application/vnd.openxmlformats-officedocument.spreadsheetml.pivotTable+xml"/>
  <Override PartName="/xl/pivotTables/pivotTable23.xml" ContentType="application/vnd.openxmlformats-officedocument.spreadsheetml.pivotTable+xml"/>
  <Override PartName="/xl/drawings/drawing11.xml" ContentType="application/vnd.openxmlformats-officedocument.drawing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drawings/drawing12.xml" ContentType="application/vnd.openxmlformats-officedocument.drawingml.chartshapes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pivotTables/pivotTable24.xml" ContentType="application/vnd.openxmlformats-officedocument.spreadsheetml.pivotTable+xml"/>
  <Override PartName="/xl/drawings/drawing13.xml" ContentType="application/vnd.openxmlformats-officedocument.drawing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drawings/drawing14.xml" ContentType="application/vnd.openxmlformats-officedocument.drawingml.chartshapes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theme/themeOverride1.xml" ContentType="application/vnd.openxmlformats-officedocument.themeOverride+xml"/>
  <Override PartName="/xl/pivotTables/pivotTable25.xml" ContentType="application/vnd.openxmlformats-officedocument.spreadsheetml.pivotTable+xml"/>
  <Override PartName="/xl/pivotTables/pivotTable26.xml" ContentType="application/vnd.openxmlformats-officedocument.spreadsheetml.pivotTable+xml"/>
  <Override PartName="/xl/drawings/drawing15.xml" ContentType="application/vnd.openxmlformats-officedocument.drawing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pivotTables/pivotTable27.xml" ContentType="application/vnd.openxmlformats-officedocument.spreadsheetml.pivotTable+xml"/>
  <Override PartName="/xl/pivotTables/pivotTable28.xml" ContentType="application/vnd.openxmlformats-officedocument.spreadsheetml.pivotTable+xml"/>
  <Override PartName="/xl/drawings/drawing16.xml" ContentType="application/vnd.openxmlformats-officedocument.drawing+xml"/>
  <Override PartName="/xl/charts/chart5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drawings/drawing17.xml" ContentType="application/vnd.openxmlformats-officedocument.drawingml.chartshapes+xml"/>
  <Override PartName="/xl/charts/chart5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harts/chart56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pivotTables/pivotTable29.xml" ContentType="application/vnd.openxmlformats-officedocument.spreadsheetml.pivotTable+xml"/>
  <Override PartName="/xl/pivotTables/pivotTable30.xml" ContentType="application/vnd.openxmlformats-officedocument.spreadsheetml.pivotTable+xml"/>
  <Override PartName="/xl/pivotTables/pivotTable31.xml" ContentType="application/vnd.openxmlformats-officedocument.spreadsheetml.pivotTable+xml"/>
  <Override PartName="/xl/pivotTables/pivotTable32.xml" ContentType="application/vnd.openxmlformats-officedocument.spreadsheetml.pivotTable+xml"/>
  <Override PartName="/xl/drawings/drawing18.xml" ContentType="application/vnd.openxmlformats-officedocument.drawing+xml"/>
  <Override PartName="/xl/charts/chart57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drawings/drawing19.xml" ContentType="application/vnd.openxmlformats-officedocument.drawingml.chartshapes+xml"/>
  <Override PartName="/xl/charts/chart58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charts/chart59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charts/chart60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charts/chart61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drawings/drawing20.xml" ContentType="application/vnd.openxmlformats-officedocument.drawingml.chartshapes+xml"/>
  <Override PartName="/xl/pivotTables/pivotTable33.xml" ContentType="application/vnd.openxmlformats-officedocument.spreadsheetml.pivotTable+xml"/>
  <Override PartName="/xl/drawings/drawing21.xml" ContentType="application/vnd.openxmlformats-officedocument.drawing+xml"/>
  <Override PartName="/xl/charts/chart62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07"/>
  <workbookPr hidePivotFieldList="1"/>
  <mc:AlternateContent xmlns:mc="http://schemas.openxmlformats.org/markup-compatibility/2006">
    <mc:Choice Requires="x15">
      <x15ac:absPath xmlns:x15ac="http://schemas.microsoft.com/office/spreadsheetml/2010/11/ac" url="D:\Febin\MMM Workshop\"/>
    </mc:Choice>
  </mc:AlternateContent>
  <xr:revisionPtr revIDLastSave="0" documentId="13_ncr:1_{CEDB626C-B455-4818-8596-CC22EFFCEBB0}" xr6:coauthVersionLast="47" xr6:coauthVersionMax="47" xr10:uidLastSave="{00000000-0000-0000-0000-000000000000}"/>
  <bookViews>
    <workbookView xWindow="-108" yWindow="-108" windowWidth="23256" windowHeight="12456" activeTab="2" xr2:uid="{4713D690-1CB0-4234-AF92-724519C0E7B8}"/>
  </bookViews>
  <sheets>
    <sheet name="Index" sheetId="16" r:id="rId1"/>
    <sheet name="Data Dictionary" sheetId="31" r:id="rId2"/>
    <sheet name="Data" sheetId="22" r:id="rId3"/>
    <sheet name="Correlation Summary" sheetId="23" r:id="rId4"/>
    <sheet name=" Trend Chart Revenue,Vol,Price" sheetId="7" r:id="rId5"/>
    <sheet name="CAGR" sheetId="11" r:id="rId6"/>
    <sheet name="Category-wise Comparison Charts" sheetId="8" r:id="rId7"/>
    <sheet name="Channel-wise Comparison Charts" sheetId="9" r:id="rId8"/>
    <sheet name="Brand M Vs Competitors" sheetId="15" r:id="rId9"/>
    <sheet name="Market Share Trend Charts" sheetId="20" r:id="rId10"/>
    <sheet name="Inflation Rate" sheetId="12" r:id="rId11"/>
    <sheet name="Digital Spends" sheetId="24" r:id="rId12"/>
    <sheet name="Media Spends" sheetId="25" r:id="rId13"/>
    <sheet name="Media_Spends_Comparison_v2" sheetId="26" r:id="rId14"/>
    <sheet name="TV_GRP" sheetId="27" r:id="rId15"/>
    <sheet name="Digital Impressions" sheetId="28" r:id="rId16"/>
    <sheet name="Clicks &amp; Views" sheetId="29" r:id="rId17"/>
    <sheet name="Brand M Vs Comp_ATL Spends" sheetId="30" r:id="rId18"/>
  </sheets>
  <calcPr calcId="191029"/>
  <pivotCaches>
    <pivotCache cacheId="0" r:id="rId19"/>
    <pivotCache cacheId="1" r:id="rId20"/>
    <pivotCache cacheId="2" r:id="rId21"/>
    <pivotCache cacheId="3" r:id="rId22"/>
    <pivotCache cacheId="4" r:id="rId23"/>
    <pivotCache cacheId="5" r:id="rId24"/>
    <pivotCache cacheId="6" r:id="rId25"/>
    <pivotCache cacheId="7" r:id="rId26"/>
    <pivotCache cacheId="8" r:id="rId27"/>
    <pivotCache cacheId="9" r:id="rId28"/>
    <pivotCache cacheId="10" r:id="rId29"/>
    <pivotCache cacheId="11" r:id="rId30"/>
    <pivotCache cacheId="12" r:id="rId31"/>
    <pivotCache cacheId="13" r:id="rId32"/>
    <pivotCache cacheId="14" r:id="rId33"/>
    <pivotCache cacheId="15" r:id="rId34"/>
    <pivotCache cacheId="16" r:id="rId35"/>
    <pivotCache cacheId="17" r:id="rId3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7" i="11" l="1"/>
  <c r="E51" i="30"/>
  <c r="F51" i="30"/>
  <c r="G51" i="30"/>
  <c r="H51" i="30"/>
  <c r="E52" i="30"/>
  <c r="F52" i="30"/>
  <c r="G52" i="30"/>
  <c r="H52" i="30"/>
  <c r="E53" i="30"/>
  <c r="F53" i="30"/>
  <c r="G53" i="30"/>
  <c r="H53" i="30"/>
  <c r="D56" i="29"/>
  <c r="N61" i="26"/>
  <c r="C52" i="26"/>
  <c r="C58" i="26" s="1"/>
  <c r="D52" i="26"/>
  <c r="D58" i="26" s="1"/>
  <c r="E52" i="26"/>
  <c r="E58" i="26" s="1"/>
  <c r="F52" i="26"/>
  <c r="F58" i="26" s="1"/>
  <c r="G52" i="26"/>
  <c r="G58" i="26" s="1"/>
  <c r="H52" i="26"/>
  <c r="H58" i="26" s="1"/>
  <c r="I52" i="26"/>
  <c r="I58" i="26" s="1"/>
  <c r="J52" i="26"/>
  <c r="J58" i="26" s="1"/>
  <c r="K52" i="26"/>
  <c r="K58" i="26" s="1"/>
  <c r="L52" i="26"/>
  <c r="L58" i="26" s="1"/>
  <c r="M52" i="26"/>
  <c r="M58" i="26" s="1"/>
  <c r="N52" i="26"/>
  <c r="N58" i="26" s="1"/>
  <c r="C53" i="26"/>
  <c r="C59" i="26" s="1"/>
  <c r="D53" i="26"/>
  <c r="D59" i="26" s="1"/>
  <c r="E53" i="26"/>
  <c r="E59" i="26" s="1"/>
  <c r="F53" i="26"/>
  <c r="F59" i="26" s="1"/>
  <c r="G53" i="26"/>
  <c r="G59" i="26" s="1"/>
  <c r="H53" i="26"/>
  <c r="H59" i="26" s="1"/>
  <c r="I53" i="26"/>
  <c r="I59" i="26" s="1"/>
  <c r="J53" i="26"/>
  <c r="J59" i="26" s="1"/>
  <c r="K53" i="26"/>
  <c r="K59" i="26" s="1"/>
  <c r="L53" i="26"/>
  <c r="L59" i="26" s="1"/>
  <c r="M53" i="26"/>
  <c r="M59" i="26" s="1"/>
  <c r="N53" i="26"/>
  <c r="N59" i="26" s="1"/>
  <c r="C54" i="26"/>
  <c r="C60" i="26" s="1"/>
  <c r="D54" i="26"/>
  <c r="D60" i="26" s="1"/>
  <c r="E54" i="26"/>
  <c r="E60" i="26" s="1"/>
  <c r="F54" i="26"/>
  <c r="F60" i="26" s="1"/>
  <c r="G54" i="26"/>
  <c r="G60" i="26" s="1"/>
  <c r="H54" i="26"/>
  <c r="H60" i="26" s="1"/>
  <c r="I54" i="26"/>
  <c r="I60" i="26" s="1"/>
  <c r="J54" i="26"/>
  <c r="J60" i="26" s="1"/>
  <c r="K54" i="26"/>
  <c r="K60" i="26" s="1"/>
  <c r="L54" i="26"/>
  <c r="L60" i="26" s="1"/>
  <c r="M54" i="26"/>
  <c r="M60" i="26" s="1"/>
  <c r="N54" i="26"/>
  <c r="N60" i="26" s="1"/>
  <c r="D71" i="25"/>
  <c r="E71" i="25"/>
  <c r="F71" i="25"/>
  <c r="G71" i="25"/>
  <c r="H71" i="25"/>
  <c r="D72" i="25"/>
  <c r="E72" i="25"/>
  <c r="F72" i="25"/>
  <c r="G72" i="25"/>
  <c r="H72" i="25"/>
  <c r="D73" i="25"/>
  <c r="E73" i="25"/>
  <c r="F73" i="25"/>
  <c r="G73" i="25"/>
  <c r="H73" i="25"/>
  <c r="D58" i="25"/>
  <c r="E58" i="25"/>
  <c r="F58" i="25"/>
  <c r="G58" i="25"/>
  <c r="H58" i="25"/>
  <c r="D59" i="25"/>
  <c r="I59" i="25" s="1"/>
  <c r="F66" i="25" s="1"/>
  <c r="E59" i="25"/>
  <c r="F59" i="25"/>
  <c r="G59" i="25"/>
  <c r="H59" i="25"/>
  <c r="D60" i="25"/>
  <c r="E60" i="25"/>
  <c r="F60" i="25"/>
  <c r="G60" i="25"/>
  <c r="H60" i="25"/>
  <c r="L6" i="24"/>
  <c r="L7" i="24"/>
  <c r="L8" i="24"/>
  <c r="L9" i="24"/>
  <c r="L10" i="24"/>
  <c r="L11" i="24"/>
  <c r="L12" i="24"/>
  <c r="L13" i="24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L28" i="24"/>
  <c r="L29" i="24"/>
  <c r="L30" i="24"/>
  <c r="L31" i="24"/>
  <c r="L32" i="24"/>
  <c r="L33" i="24"/>
  <c r="L34" i="24"/>
  <c r="L35" i="24"/>
  <c r="L36" i="24"/>
  <c r="L37" i="24"/>
  <c r="L38" i="24"/>
  <c r="L39" i="24"/>
  <c r="L40" i="24"/>
  <c r="L5" i="24"/>
  <c r="D83" i="24"/>
  <c r="D68" i="24"/>
  <c r="L68" i="24" s="1"/>
  <c r="E68" i="24"/>
  <c r="F68" i="24"/>
  <c r="G68" i="24"/>
  <c r="H68" i="24"/>
  <c r="I68" i="24"/>
  <c r="J68" i="24"/>
  <c r="K68" i="24"/>
  <c r="E69" i="24"/>
  <c r="F69" i="24"/>
  <c r="G69" i="24"/>
  <c r="H69" i="24"/>
  <c r="I69" i="24"/>
  <c r="J69" i="24"/>
  <c r="K69" i="24"/>
  <c r="E70" i="24"/>
  <c r="F70" i="24"/>
  <c r="G70" i="24"/>
  <c r="H70" i="24"/>
  <c r="I70" i="24"/>
  <c r="J70" i="24"/>
  <c r="K70" i="24"/>
  <c r="D69" i="24"/>
  <c r="D70" i="24"/>
  <c r="D53" i="30"/>
  <c r="D52" i="30"/>
  <c r="D51" i="30"/>
  <c r="L70" i="29"/>
  <c r="K70" i="29"/>
  <c r="J70" i="29"/>
  <c r="E70" i="29"/>
  <c r="D70" i="29"/>
  <c r="C70" i="29"/>
  <c r="L69" i="29"/>
  <c r="K69" i="29"/>
  <c r="J69" i="29"/>
  <c r="E69" i="29"/>
  <c r="D69" i="29"/>
  <c r="C69" i="29"/>
  <c r="L68" i="29"/>
  <c r="K68" i="29"/>
  <c r="J68" i="29"/>
  <c r="E68" i="29"/>
  <c r="D68" i="29"/>
  <c r="C68" i="29"/>
  <c r="L58" i="29"/>
  <c r="K58" i="29"/>
  <c r="M58" i="29" s="1"/>
  <c r="J58" i="29"/>
  <c r="E58" i="29"/>
  <c r="D58" i="29"/>
  <c r="F58" i="29" s="1"/>
  <c r="C58" i="29"/>
  <c r="L57" i="29"/>
  <c r="K57" i="29"/>
  <c r="J57" i="29"/>
  <c r="E57" i="29"/>
  <c r="D57" i="29"/>
  <c r="C57" i="29"/>
  <c r="L56" i="29"/>
  <c r="K56" i="29"/>
  <c r="M56" i="29" s="1"/>
  <c r="J56" i="29"/>
  <c r="E56" i="29"/>
  <c r="C56" i="29"/>
  <c r="I74" i="28"/>
  <c r="H74" i="28"/>
  <c r="G74" i="28"/>
  <c r="F74" i="28"/>
  <c r="E74" i="28"/>
  <c r="D74" i="28"/>
  <c r="C74" i="28"/>
  <c r="I73" i="28"/>
  <c r="H73" i="28"/>
  <c r="G73" i="28"/>
  <c r="F73" i="28"/>
  <c r="E73" i="28"/>
  <c r="D73" i="28"/>
  <c r="C73" i="28"/>
  <c r="I72" i="28"/>
  <c r="H72" i="28"/>
  <c r="G72" i="28"/>
  <c r="F72" i="28"/>
  <c r="E72" i="28"/>
  <c r="D72" i="28"/>
  <c r="C72" i="28"/>
  <c r="I61" i="28"/>
  <c r="H61" i="28"/>
  <c r="G61" i="28"/>
  <c r="F61" i="28"/>
  <c r="E61" i="28"/>
  <c r="D61" i="28"/>
  <c r="C61" i="28"/>
  <c r="I60" i="28"/>
  <c r="H60" i="28"/>
  <c r="G60" i="28"/>
  <c r="F60" i="28"/>
  <c r="E60" i="28"/>
  <c r="D60" i="28"/>
  <c r="C60" i="28"/>
  <c r="I59" i="28"/>
  <c r="H59" i="28"/>
  <c r="G59" i="28"/>
  <c r="F59" i="28"/>
  <c r="E59" i="28"/>
  <c r="D59" i="28"/>
  <c r="C59" i="28"/>
  <c r="G53" i="27"/>
  <c r="F53" i="27"/>
  <c r="D53" i="27"/>
  <c r="C53" i="27"/>
  <c r="G52" i="27"/>
  <c r="F52" i="27"/>
  <c r="D52" i="27"/>
  <c r="C52" i="27"/>
  <c r="G51" i="27"/>
  <c r="F51" i="27"/>
  <c r="D51" i="27"/>
  <c r="C51" i="27"/>
  <c r="F40" i="27"/>
  <c r="J63" i="26"/>
  <c r="I63" i="26"/>
  <c r="M61" i="26"/>
  <c r="L61" i="26"/>
  <c r="K61" i="26"/>
  <c r="J61" i="26"/>
  <c r="I61" i="26"/>
  <c r="H61" i="26"/>
  <c r="G61" i="26"/>
  <c r="F61" i="26"/>
  <c r="E61" i="26"/>
  <c r="D61" i="26"/>
  <c r="C61" i="26"/>
  <c r="B61" i="26"/>
  <c r="B60" i="26"/>
  <c r="B59" i="26"/>
  <c r="B58" i="26"/>
  <c r="H57" i="26"/>
  <c r="G57" i="26"/>
  <c r="E57" i="26"/>
  <c r="D57" i="26"/>
  <c r="C57" i="26"/>
  <c r="M55" i="26"/>
  <c r="L55" i="26"/>
  <c r="K55" i="26"/>
  <c r="J55" i="26"/>
  <c r="I55" i="26"/>
  <c r="H55" i="26"/>
  <c r="G55" i="26"/>
  <c r="F55" i="26"/>
  <c r="E55" i="26"/>
  <c r="D55" i="26"/>
  <c r="C55" i="26"/>
  <c r="B55" i="26"/>
  <c r="B54" i="26"/>
  <c r="B53" i="26"/>
  <c r="B52" i="26"/>
  <c r="M63" i="26"/>
  <c r="L63" i="26"/>
  <c r="K57" i="26"/>
  <c r="J57" i="26"/>
  <c r="I57" i="26"/>
  <c r="H63" i="26"/>
  <c r="G63" i="26"/>
  <c r="F63" i="26"/>
  <c r="E63" i="26"/>
  <c r="D63" i="26"/>
  <c r="C63" i="26"/>
  <c r="H74" i="25"/>
  <c r="G74" i="25"/>
  <c r="F74" i="25"/>
  <c r="E74" i="25"/>
  <c r="D74" i="25"/>
  <c r="C74" i="25"/>
  <c r="C73" i="25"/>
  <c r="C72" i="25"/>
  <c r="C71" i="25"/>
  <c r="K86" i="24"/>
  <c r="J86" i="24"/>
  <c r="I86" i="24"/>
  <c r="H86" i="24"/>
  <c r="G86" i="24"/>
  <c r="F86" i="24"/>
  <c r="E86" i="24"/>
  <c r="D86" i="24"/>
  <c r="C86" i="24"/>
  <c r="K85" i="24"/>
  <c r="J85" i="24"/>
  <c r="I85" i="24"/>
  <c r="H85" i="24"/>
  <c r="G85" i="24"/>
  <c r="F85" i="24"/>
  <c r="E85" i="24"/>
  <c r="D85" i="24"/>
  <c r="C85" i="24"/>
  <c r="K84" i="24"/>
  <c r="J84" i="24"/>
  <c r="I84" i="24"/>
  <c r="H84" i="24"/>
  <c r="G84" i="24"/>
  <c r="F84" i="24"/>
  <c r="E84" i="24"/>
  <c r="D84" i="24"/>
  <c r="C84" i="24"/>
  <c r="K83" i="24"/>
  <c r="J83" i="24"/>
  <c r="I83" i="24"/>
  <c r="H83" i="24"/>
  <c r="G83" i="24"/>
  <c r="F83" i="24"/>
  <c r="E83" i="24"/>
  <c r="C83" i="24"/>
  <c r="K71" i="24"/>
  <c r="J71" i="24"/>
  <c r="I71" i="24"/>
  <c r="H71" i="24"/>
  <c r="G71" i="24"/>
  <c r="F71" i="24"/>
  <c r="E71" i="24"/>
  <c r="D71" i="24"/>
  <c r="C71" i="24"/>
  <c r="C70" i="24"/>
  <c r="C69" i="24"/>
  <c r="C68" i="24"/>
  <c r="K44" i="24"/>
  <c r="J44" i="24"/>
  <c r="I44" i="24"/>
  <c r="H44" i="24"/>
  <c r="G44" i="24"/>
  <c r="F44" i="24"/>
  <c r="E44" i="24"/>
  <c r="D44" i="24"/>
  <c r="F140" i="11"/>
  <c r="F139" i="11"/>
  <c r="F138" i="11"/>
  <c r="F123" i="11"/>
  <c r="F124" i="11"/>
  <c r="F125" i="11"/>
  <c r="F126" i="11"/>
  <c r="F122" i="11"/>
  <c r="F108" i="11"/>
  <c r="F109" i="11"/>
  <c r="F107" i="11"/>
  <c r="F101" i="11"/>
  <c r="F102" i="11"/>
  <c r="F100" i="11"/>
  <c r="F85" i="11"/>
  <c r="F86" i="11"/>
  <c r="F84" i="11"/>
  <c r="F78" i="11"/>
  <c r="F79" i="11"/>
  <c r="F70" i="11"/>
  <c r="F71" i="11"/>
  <c r="F69" i="11"/>
  <c r="F53" i="11"/>
  <c r="F54" i="11"/>
  <c r="F52" i="11"/>
  <c r="Z16" i="11"/>
  <c r="Z17" i="11"/>
  <c r="Z18" i="11"/>
  <c r="Z19" i="11"/>
  <c r="Z20" i="11"/>
  <c r="Z21" i="11"/>
  <c r="Z22" i="11"/>
  <c r="Z23" i="11"/>
  <c r="Z24" i="11"/>
  <c r="Z25" i="11"/>
  <c r="Z26" i="11"/>
  <c r="Z27" i="11"/>
  <c r="Z28" i="11"/>
  <c r="Z29" i="11"/>
  <c r="Z30" i="11"/>
  <c r="Z31" i="11"/>
  <c r="Z32" i="11"/>
  <c r="Z33" i="11"/>
  <c r="Z34" i="11"/>
  <c r="Z35" i="11"/>
  <c r="Z36" i="11"/>
  <c r="Z37" i="11"/>
  <c r="Z38" i="11"/>
  <c r="Z39" i="11"/>
  <c r="I60" i="25" l="1"/>
  <c r="G67" i="25" s="1"/>
  <c r="M57" i="29"/>
  <c r="K63" i="29" s="1"/>
  <c r="F56" i="29"/>
  <c r="D62" i="29"/>
  <c r="I58" i="25"/>
  <c r="J60" i="28"/>
  <c r="F66" i="28" s="1"/>
  <c r="J59" i="28"/>
  <c r="D65" i="28" s="1"/>
  <c r="H65" i="28"/>
  <c r="J74" i="28"/>
  <c r="E66" i="28"/>
  <c r="J72" i="28"/>
  <c r="L64" i="26"/>
  <c r="K64" i="26"/>
  <c r="J64" i="26"/>
  <c r="I64" i="26"/>
  <c r="H65" i="26"/>
  <c r="H64" i="26"/>
  <c r="F65" i="26"/>
  <c r="F64" i="26"/>
  <c r="K65" i="26"/>
  <c r="I65" i="26"/>
  <c r="G64" i="26"/>
  <c r="E65" i="26"/>
  <c r="D64" i="26"/>
  <c r="O60" i="26"/>
  <c r="P60" i="26" s="1"/>
  <c r="O59" i="26"/>
  <c r="P59" i="26" s="1"/>
  <c r="C65" i="26"/>
  <c r="C64" i="26"/>
  <c r="O58" i="26"/>
  <c r="M64" i="26" s="1"/>
  <c r="L65" i="26"/>
  <c r="J65" i="26"/>
  <c r="G65" i="26"/>
  <c r="E64" i="26"/>
  <c r="D65" i="26"/>
  <c r="N65" i="26"/>
  <c r="N64" i="26"/>
  <c r="O61" i="26"/>
  <c r="F57" i="26"/>
  <c r="K63" i="26"/>
  <c r="D66" i="25"/>
  <c r="E66" i="25"/>
  <c r="G66" i="25"/>
  <c r="H66" i="25"/>
  <c r="I72" i="25"/>
  <c r="I73" i="25"/>
  <c r="I71" i="25"/>
  <c r="L84" i="24"/>
  <c r="L70" i="24"/>
  <c r="E77" i="24" s="1"/>
  <c r="L83" i="24"/>
  <c r="L85" i="24"/>
  <c r="L69" i="24"/>
  <c r="F76" i="24" s="1"/>
  <c r="E62" i="29"/>
  <c r="L63" i="29"/>
  <c r="M63" i="29" s="1"/>
  <c r="I66" i="28"/>
  <c r="H66" i="28"/>
  <c r="J61" i="28"/>
  <c r="E67" i="28" s="1"/>
  <c r="E64" i="29"/>
  <c r="D64" i="29"/>
  <c r="F64" i="29" s="1"/>
  <c r="L57" i="26"/>
  <c r="L62" i="29"/>
  <c r="K62" i="29"/>
  <c r="M62" i="29" s="1"/>
  <c r="D75" i="24"/>
  <c r="M57" i="26"/>
  <c r="K64" i="29"/>
  <c r="F65" i="25"/>
  <c r="E65" i="25"/>
  <c r="D65" i="25"/>
  <c r="H65" i="25"/>
  <c r="G65" i="25"/>
  <c r="L64" i="29"/>
  <c r="G66" i="28"/>
  <c r="J73" i="28"/>
  <c r="F57" i="29"/>
  <c r="E63" i="29" s="1"/>
  <c r="E67" i="25"/>
  <c r="H67" i="25"/>
  <c r="D67" i="25"/>
  <c r="F67" i="25"/>
  <c r="S68" i="20"/>
  <c r="S67" i="20"/>
  <c r="S66" i="20"/>
  <c r="S65" i="20"/>
  <c r="S64" i="20"/>
  <c r="S63" i="20"/>
  <c r="S62" i="20"/>
  <c r="S61" i="20"/>
  <c r="S60" i="20"/>
  <c r="S59" i="20"/>
  <c r="S58" i="20"/>
  <c r="S57" i="20"/>
  <c r="S56" i="20"/>
  <c r="S55" i="20"/>
  <c r="S54" i="20"/>
  <c r="S53" i="20"/>
  <c r="S52" i="20"/>
  <c r="S51" i="20"/>
  <c r="S50" i="20"/>
  <c r="S49" i="20"/>
  <c r="S48" i="20"/>
  <c r="S47" i="20"/>
  <c r="S46" i="20"/>
  <c r="S45" i="20"/>
  <c r="S39" i="20"/>
  <c r="S38" i="20"/>
  <c r="S37" i="20"/>
  <c r="S36" i="20"/>
  <c r="S35" i="20"/>
  <c r="S34" i="20"/>
  <c r="S33" i="20"/>
  <c r="S32" i="20"/>
  <c r="S31" i="20"/>
  <c r="S30" i="20"/>
  <c r="S29" i="20"/>
  <c r="S28" i="20"/>
  <c r="S27" i="20"/>
  <c r="S26" i="20"/>
  <c r="S25" i="20"/>
  <c r="S24" i="20"/>
  <c r="S23" i="20"/>
  <c r="S22" i="20"/>
  <c r="S21" i="20"/>
  <c r="S20" i="20"/>
  <c r="S19" i="20"/>
  <c r="S18" i="20"/>
  <c r="S17" i="20"/>
  <c r="S16" i="20"/>
  <c r="F65" i="28" l="1"/>
  <c r="D63" i="29"/>
  <c r="F63" i="29" s="1"/>
  <c r="F62" i="29"/>
  <c r="D66" i="28"/>
  <c r="J66" i="28" s="1"/>
  <c r="F67" i="28"/>
  <c r="I65" i="28"/>
  <c r="E65" i="28"/>
  <c r="G65" i="28"/>
  <c r="H67" i="28"/>
  <c r="N66" i="26"/>
  <c r="M66" i="26"/>
  <c r="F66" i="26"/>
  <c r="G66" i="26"/>
  <c r="H66" i="26"/>
  <c r="L66" i="26"/>
  <c r="E66" i="26"/>
  <c r="J66" i="26"/>
  <c r="D66" i="26"/>
  <c r="O65" i="26"/>
  <c r="K66" i="26"/>
  <c r="C66" i="26"/>
  <c r="O64" i="26"/>
  <c r="I66" i="26"/>
  <c r="M65" i="26"/>
  <c r="I66" i="25"/>
  <c r="D76" i="24"/>
  <c r="K77" i="24"/>
  <c r="I76" i="24"/>
  <c r="H76" i="24"/>
  <c r="K76" i="24"/>
  <c r="E76" i="24"/>
  <c r="H75" i="24"/>
  <c r="E75" i="24"/>
  <c r="J77" i="24"/>
  <c r="G77" i="24"/>
  <c r="D77" i="24"/>
  <c r="I77" i="24"/>
  <c r="H77" i="24"/>
  <c r="F77" i="24"/>
  <c r="J76" i="24"/>
  <c r="G76" i="24"/>
  <c r="I67" i="25"/>
  <c r="M64" i="29"/>
  <c r="F75" i="24"/>
  <c r="I65" i="25"/>
  <c r="D67" i="28"/>
  <c r="I67" i="28"/>
  <c r="G67" i="28"/>
  <c r="I75" i="24"/>
  <c r="K75" i="24"/>
  <c r="G75" i="24"/>
  <c r="J75" i="24"/>
  <c r="G24" i="15"/>
  <c r="G16" i="15"/>
  <c r="G17" i="15"/>
  <c r="G18" i="15"/>
  <c r="G19" i="15"/>
  <c r="G20" i="15"/>
  <c r="G21" i="15"/>
  <c r="G22" i="15"/>
  <c r="G23" i="15"/>
  <c r="G25" i="15"/>
  <c r="G26" i="15"/>
  <c r="G27" i="15"/>
  <c r="G28" i="15"/>
  <c r="G29" i="15"/>
  <c r="G30" i="15"/>
  <c r="G31" i="15"/>
  <c r="G32" i="15"/>
  <c r="G33" i="15"/>
  <c r="G34" i="15"/>
  <c r="G35" i="15"/>
  <c r="G36" i="15"/>
  <c r="G37" i="15"/>
  <c r="G38" i="15"/>
  <c r="G39" i="15"/>
  <c r="J65" i="28" l="1"/>
  <c r="O66" i="26"/>
  <c r="L77" i="24"/>
  <c r="L76" i="24"/>
  <c r="L75" i="24"/>
  <c r="J67" i="28"/>
  <c r="I85" i="9"/>
  <c r="H85" i="9"/>
  <c r="J85" i="9" s="1"/>
  <c r="I84" i="9"/>
  <c r="I78" i="9"/>
  <c r="H78" i="9"/>
  <c r="J76" i="9"/>
  <c r="H84" i="9" s="1"/>
  <c r="J84" i="9" s="1"/>
  <c r="J77" i="9"/>
  <c r="J75" i="9"/>
  <c r="I83" i="9" s="1"/>
  <c r="D78" i="9"/>
  <c r="C78" i="9"/>
  <c r="E76" i="9"/>
  <c r="D84" i="9" s="1"/>
  <c r="E77" i="9"/>
  <c r="D85" i="9" s="1"/>
  <c r="E75" i="9"/>
  <c r="E78" i="9" s="1"/>
  <c r="J89" i="8"/>
  <c r="K89" i="8"/>
  <c r="I89" i="8"/>
  <c r="L89" i="8" s="1"/>
  <c r="J88" i="8"/>
  <c r="D89" i="8"/>
  <c r="E89" i="8"/>
  <c r="C89" i="8"/>
  <c r="F89" i="8" s="1"/>
  <c r="D88" i="8"/>
  <c r="L80" i="8"/>
  <c r="K88" i="8" s="1"/>
  <c r="L81" i="8"/>
  <c r="L79" i="8"/>
  <c r="L82" i="8" s="1"/>
  <c r="J82" i="8"/>
  <c r="K82" i="8"/>
  <c r="I82" i="8"/>
  <c r="D82" i="8"/>
  <c r="E82" i="8"/>
  <c r="C82" i="8"/>
  <c r="F81" i="8"/>
  <c r="F80" i="8"/>
  <c r="E88" i="8" s="1"/>
  <c r="F79" i="8"/>
  <c r="D87" i="8" s="1"/>
  <c r="J87" i="8" l="1"/>
  <c r="C87" i="8"/>
  <c r="I87" i="8"/>
  <c r="F82" i="8"/>
  <c r="C88" i="8"/>
  <c r="F88" i="8" s="1"/>
  <c r="I88" i="8"/>
  <c r="L88" i="8" s="1"/>
  <c r="E87" i="8"/>
  <c r="K87" i="8"/>
  <c r="C85" i="9"/>
  <c r="E85" i="9" s="1"/>
  <c r="C84" i="9"/>
  <c r="E84" i="9" s="1"/>
  <c r="H83" i="9"/>
  <c r="J83" i="9" s="1"/>
  <c r="C83" i="9"/>
  <c r="D83" i="9"/>
  <c r="J78" i="9"/>
  <c r="AE6" i="7"/>
  <c r="AE7" i="7"/>
  <c r="AE8" i="7"/>
  <c r="AE9" i="7"/>
  <c r="AE10" i="7"/>
  <c r="AE11" i="7"/>
  <c r="AE12" i="7"/>
  <c r="AE13" i="7"/>
  <c r="AE14" i="7"/>
  <c r="AE15" i="7"/>
  <c r="AE16" i="7"/>
  <c r="AE17" i="7"/>
  <c r="AE18" i="7"/>
  <c r="AE19" i="7"/>
  <c r="AE20" i="7"/>
  <c r="AE21" i="7"/>
  <c r="AE22" i="7"/>
  <c r="AE23" i="7"/>
  <c r="AE24" i="7"/>
  <c r="AE25" i="7"/>
  <c r="AE26" i="7"/>
  <c r="AE27" i="7"/>
  <c r="AE28" i="7"/>
  <c r="AE29" i="7"/>
  <c r="AE30" i="7"/>
  <c r="AE31" i="7"/>
  <c r="AE32" i="7"/>
  <c r="AE33" i="7"/>
  <c r="AE34" i="7"/>
  <c r="AE35" i="7"/>
  <c r="AE36" i="7"/>
  <c r="AE37" i="7"/>
  <c r="AE38" i="7"/>
  <c r="AE39" i="7"/>
  <c r="AE40" i="7"/>
  <c r="AE5" i="7"/>
  <c r="X6" i="7"/>
  <c r="X7" i="7"/>
  <c r="X8" i="7"/>
  <c r="X9" i="7"/>
  <c r="X10" i="7"/>
  <c r="X11" i="7"/>
  <c r="X12" i="7"/>
  <c r="X13" i="7"/>
  <c r="X14" i="7"/>
  <c r="X15" i="7"/>
  <c r="X16" i="7"/>
  <c r="X17" i="7"/>
  <c r="X18" i="7"/>
  <c r="X19" i="7"/>
  <c r="X20" i="7"/>
  <c r="X21" i="7"/>
  <c r="X22" i="7"/>
  <c r="X23" i="7"/>
  <c r="X24" i="7"/>
  <c r="X25" i="7"/>
  <c r="X26" i="7"/>
  <c r="X27" i="7"/>
  <c r="X28" i="7"/>
  <c r="X29" i="7"/>
  <c r="X30" i="7"/>
  <c r="X31" i="7"/>
  <c r="X32" i="7"/>
  <c r="X33" i="7"/>
  <c r="X34" i="7"/>
  <c r="X35" i="7"/>
  <c r="X36" i="7"/>
  <c r="X37" i="7"/>
  <c r="X38" i="7"/>
  <c r="X39" i="7"/>
  <c r="X40" i="7"/>
  <c r="X5" i="7"/>
  <c r="AT6" i="7"/>
  <c r="AT7" i="7"/>
  <c r="AT8" i="7"/>
  <c r="AT9" i="7"/>
  <c r="AT10" i="7"/>
  <c r="AT11" i="7"/>
  <c r="AT12" i="7"/>
  <c r="AT13" i="7"/>
  <c r="AT14" i="7"/>
  <c r="AT15" i="7"/>
  <c r="AT16" i="7"/>
  <c r="AT17" i="7"/>
  <c r="AT18" i="7"/>
  <c r="AT19" i="7"/>
  <c r="AT20" i="7"/>
  <c r="AT21" i="7"/>
  <c r="AT22" i="7"/>
  <c r="AT23" i="7"/>
  <c r="AT24" i="7"/>
  <c r="AT25" i="7"/>
  <c r="AT26" i="7"/>
  <c r="AT27" i="7"/>
  <c r="AT28" i="7"/>
  <c r="AT29" i="7"/>
  <c r="AT30" i="7"/>
  <c r="AT31" i="7"/>
  <c r="AT32" i="7"/>
  <c r="AT33" i="7"/>
  <c r="AT34" i="7"/>
  <c r="AT35" i="7"/>
  <c r="AT36" i="7"/>
  <c r="AT37" i="7"/>
  <c r="AT38" i="7"/>
  <c r="AT39" i="7"/>
  <c r="AT40" i="7"/>
  <c r="AT5" i="7"/>
  <c r="AM6" i="7"/>
  <c r="AM7" i="7"/>
  <c r="AM8" i="7"/>
  <c r="AM9" i="7"/>
  <c r="AM10" i="7"/>
  <c r="AM11" i="7"/>
  <c r="AM12" i="7"/>
  <c r="AM13" i="7"/>
  <c r="AM14" i="7"/>
  <c r="AM15" i="7"/>
  <c r="AM16" i="7"/>
  <c r="AM17" i="7"/>
  <c r="AM18" i="7"/>
  <c r="AM19" i="7"/>
  <c r="AM20" i="7"/>
  <c r="AM21" i="7"/>
  <c r="AM22" i="7"/>
  <c r="AM23" i="7"/>
  <c r="AM24" i="7"/>
  <c r="AM25" i="7"/>
  <c r="AM26" i="7"/>
  <c r="AM27" i="7"/>
  <c r="AM28" i="7"/>
  <c r="AM29" i="7"/>
  <c r="AM30" i="7"/>
  <c r="AM31" i="7"/>
  <c r="AM32" i="7"/>
  <c r="AM33" i="7"/>
  <c r="AM34" i="7"/>
  <c r="AM35" i="7"/>
  <c r="AM36" i="7"/>
  <c r="AM37" i="7"/>
  <c r="AM38" i="7"/>
  <c r="AM39" i="7"/>
  <c r="AM40" i="7"/>
  <c r="AM5" i="7"/>
  <c r="P6" i="7"/>
  <c r="P7" i="7"/>
  <c r="P8" i="7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34" i="7"/>
  <c r="P35" i="7"/>
  <c r="P36" i="7"/>
  <c r="P37" i="7"/>
  <c r="P38" i="7"/>
  <c r="P39" i="7"/>
  <c r="P40" i="7"/>
  <c r="P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5" i="7"/>
  <c r="L87" i="8" l="1"/>
  <c r="F87" i="8"/>
  <c r="E83" i="9"/>
</calcChain>
</file>

<file path=xl/sharedStrings.xml><?xml version="1.0" encoding="utf-8"?>
<sst xmlns="http://schemas.openxmlformats.org/spreadsheetml/2006/main" count="1463" uniqueCount="398">
  <si>
    <t>Sales Revenue Total</t>
  </si>
  <si>
    <t>Average Price Total</t>
  </si>
  <si>
    <t>Inflation Rate</t>
  </si>
  <si>
    <t>N/A</t>
  </si>
  <si>
    <t>-</t>
  </si>
  <si>
    <t>Month</t>
  </si>
  <si>
    <t>Sales Revenue Total Check</t>
  </si>
  <si>
    <t>Average Price</t>
  </si>
  <si>
    <t>Sales Volume</t>
  </si>
  <si>
    <t>Sales Revenue</t>
  </si>
  <si>
    <t>Row Labels</t>
  </si>
  <si>
    <t>Grand Total</t>
  </si>
  <si>
    <t>2021</t>
  </si>
  <si>
    <t>2022</t>
  </si>
  <si>
    <t>2023</t>
  </si>
  <si>
    <t>Grand Average</t>
  </si>
  <si>
    <t>Category-wise Average of Average Price (in $)</t>
  </si>
  <si>
    <t>Year</t>
  </si>
  <si>
    <t>Total</t>
  </si>
  <si>
    <t>Category-wise Total Sales Revenue</t>
  </si>
  <si>
    <t xml:space="preserve">Category-wise Proportion of Total Sales Revenue </t>
  </si>
  <si>
    <t>Category-wise Total Sales Volume</t>
  </si>
  <si>
    <t>Category-wise Proportion of Total Sales Volume</t>
  </si>
  <si>
    <t>Category-wise Average Sales Volume</t>
  </si>
  <si>
    <t>Category-wise Average Sales Revenue</t>
  </si>
  <si>
    <t>Channel-wise Total Sales Revenue</t>
  </si>
  <si>
    <t>Channel-wise Total Sales Volume</t>
  </si>
  <si>
    <t>Channel-wise Proportion of Total Sales Revenue</t>
  </si>
  <si>
    <t>Channel-wise Proportion of Total Sales Volume</t>
  </si>
  <si>
    <t>Channel-wise Average Sales Revenue</t>
  </si>
  <si>
    <t>Channel-wise Average Sales Volume</t>
  </si>
  <si>
    <t>Channel-wise Average Price (in $)</t>
  </si>
  <si>
    <t>Average of Average Price Total</t>
  </si>
  <si>
    <t>Jan'21-Dec'21</t>
  </si>
  <si>
    <t>Jan'22-Dec'22</t>
  </si>
  <si>
    <t>Jan'23-Dec'23</t>
  </si>
  <si>
    <t>CAGR</t>
  </si>
  <si>
    <t xml:space="preserve">Market Share </t>
  </si>
  <si>
    <t>Price (in $)</t>
  </si>
  <si>
    <t>Variables</t>
  </si>
  <si>
    <t>S.No.</t>
  </si>
  <si>
    <t>Content</t>
  </si>
  <si>
    <t>Comment</t>
  </si>
  <si>
    <t>Full Data</t>
  </si>
  <si>
    <t>Correlation Summary</t>
  </si>
  <si>
    <t>Correlation Summary : Overall vs Yearwise</t>
  </si>
  <si>
    <t>Revenue,Vol,Price_Charts</t>
  </si>
  <si>
    <t>Total, Category-wise and Channel-wise trend charts of Sales Revenue, Sales Volume and Average Price. Also, YoY comparison of Sales Revenue Total, Sales Volume Total &amp; Average Price Total</t>
  </si>
  <si>
    <t>Compund Annual Growth Rates</t>
  </si>
  <si>
    <t>Category-wise Comparison Charts</t>
  </si>
  <si>
    <t>Category-wise comparison of Sales Revenue, Sales Volume and Average Price</t>
  </si>
  <si>
    <t>Channel-wise Comparison Charts</t>
  </si>
  <si>
    <t>Channel-wise comparison of Sales Revenue, Sales Volume and Average Price</t>
  </si>
  <si>
    <t>Comparison of Market Share and Average Price</t>
  </si>
  <si>
    <t>Trend Charts of Inflation Rate with Sales Revenue and Sales Volume</t>
  </si>
  <si>
    <t>Back to index</t>
  </si>
  <si>
    <t>Sum of Sales Revenue Total</t>
  </si>
  <si>
    <t>Others</t>
  </si>
  <si>
    <t>Average of Others</t>
  </si>
  <si>
    <t xml:space="preserve">Metrics </t>
  </si>
  <si>
    <t>The average price data of the competitors were also not available for the year 2021.</t>
  </si>
  <si>
    <t>The Market share values for Dec-22 and Dec-23 have been imputed by taking the same value as it was in its previous 2 months.</t>
  </si>
  <si>
    <t>Market Share Trend Charts</t>
  </si>
  <si>
    <t>Comparision of Market Share with Sales Revenue and Competitior Market Shares using Trend Charts</t>
  </si>
  <si>
    <t>Sales_Revenue_Total</t>
  </si>
  <si>
    <t>Sales_Volume_Total</t>
  </si>
  <si>
    <t>Average_Price_Total</t>
  </si>
  <si>
    <t>Market_Share_Brand_M_Total</t>
  </si>
  <si>
    <t>Sales_Revenue_Category1</t>
  </si>
  <si>
    <t>Sales_Volume_(Units_sold)_Category1</t>
  </si>
  <si>
    <t>Average_Price_Category1</t>
  </si>
  <si>
    <t>Sales_Revenue_Channel1</t>
  </si>
  <si>
    <t>Sales_Volume_(Units_sold)_Channel1</t>
  </si>
  <si>
    <t>Average_Price_Channel1</t>
  </si>
  <si>
    <t>Sales_Revenue_Channel2</t>
  </si>
  <si>
    <t>Sales_Volume_Channel2</t>
  </si>
  <si>
    <t>Average_Price_Channel2</t>
  </si>
  <si>
    <t>Sales_Revenue_Category2</t>
  </si>
  <si>
    <t>Sales_Volume_(Units_sold)_Category2</t>
  </si>
  <si>
    <t>Average_Price_Category2</t>
  </si>
  <si>
    <t>Sales_Revenue_Category3</t>
  </si>
  <si>
    <t>Sales_Volume_(Units_sold)_Category3</t>
  </si>
  <si>
    <t>Inflation_Rate</t>
  </si>
  <si>
    <t>Brand_PH_Market_Share</t>
  </si>
  <si>
    <t>Brand_B_Market_Share</t>
  </si>
  <si>
    <t>Brand_P_Market_Share</t>
  </si>
  <si>
    <t>Brand_PH_Avg_Price</t>
  </si>
  <si>
    <t>Brand_B_Avg_Price</t>
  </si>
  <si>
    <t>Brand_P_Avg_Price</t>
  </si>
  <si>
    <t>TV_GRP</t>
  </si>
  <si>
    <t>TV_Spends</t>
  </si>
  <si>
    <t>Radio_Spends</t>
  </si>
  <si>
    <t>Outdoor_Spends</t>
  </si>
  <si>
    <t>Paid_Search_Spends</t>
  </si>
  <si>
    <t>Programmatic_Display_Spends</t>
  </si>
  <si>
    <t>Google_Display_Spend</t>
  </si>
  <si>
    <t>Direct_Display_Spend</t>
  </si>
  <si>
    <t>Meta1_Spends</t>
  </si>
  <si>
    <t>Programmatic_Video_Spends</t>
  </si>
  <si>
    <t>Youtube_Spends</t>
  </si>
  <si>
    <t>Meta2_Spends</t>
  </si>
  <si>
    <t>Meta_Spends_Agg</t>
  </si>
  <si>
    <t>Paid_Search_Impressions</t>
  </si>
  <si>
    <t>Direct_Display_Impressions</t>
  </si>
  <si>
    <t>Programmatic_Display_Impressions</t>
  </si>
  <si>
    <t>Google_Display_Impressions</t>
  </si>
  <si>
    <t>Online_Video_Impressions</t>
  </si>
  <si>
    <t>Meta_Agg_Impressions</t>
  </si>
  <si>
    <t>YouTube_Views</t>
  </si>
  <si>
    <t>Paid_Search_Clicks</t>
  </si>
  <si>
    <t>META_Clicks</t>
  </si>
  <si>
    <t>Online_Video_Views</t>
  </si>
  <si>
    <t>Influencer_Marketing_Spends</t>
  </si>
  <si>
    <t>Brand_B_ATL_Spends</t>
  </si>
  <si>
    <t>Brand_PH_ATL_Spends</t>
  </si>
  <si>
    <t>Brand_P_ATL_Spends</t>
  </si>
  <si>
    <t>Back to Index</t>
  </si>
  <si>
    <t>Data</t>
  </si>
  <si>
    <t>Sales Volume Total</t>
  </si>
  <si>
    <t>Sum of Sales Volume Total</t>
  </si>
  <si>
    <t>Sales Revenue Category1</t>
  </si>
  <si>
    <t>Sales Volume Category1</t>
  </si>
  <si>
    <t>Average Price Category1</t>
  </si>
  <si>
    <t>Sales Revenue Category1 Check</t>
  </si>
  <si>
    <t>Sales Revenue Category2</t>
  </si>
  <si>
    <t>Sales Volume Category2</t>
  </si>
  <si>
    <t>Average Price Category2</t>
  </si>
  <si>
    <t>Sales Revenue Category2 Check</t>
  </si>
  <si>
    <t>Sales Revenue Category3</t>
  </si>
  <si>
    <t>Sales Volume Category3</t>
  </si>
  <si>
    <t>Average Price Category3</t>
  </si>
  <si>
    <t>Sales Revenue Category3 Check</t>
  </si>
  <si>
    <t>Category3</t>
  </si>
  <si>
    <t>Category2</t>
  </si>
  <si>
    <t>Metrics Total Business Brand M</t>
  </si>
  <si>
    <t>Category1</t>
  </si>
  <si>
    <t>Channel1</t>
  </si>
  <si>
    <t>Sales Revenue Channel1</t>
  </si>
  <si>
    <t>Sales Volume Channel1</t>
  </si>
  <si>
    <t>Average Price Channel1</t>
  </si>
  <si>
    <t>Sales Revenue Channel1 Check</t>
  </si>
  <si>
    <t>Channel2</t>
  </si>
  <si>
    <t>Sales Revenue Channel2</t>
  </si>
  <si>
    <t>Sales Volume Channel2</t>
  </si>
  <si>
    <t>Average Price Channel2</t>
  </si>
  <si>
    <t>Sales Revenue Channel2 Check</t>
  </si>
  <si>
    <t>Market Share Brand M Total</t>
  </si>
  <si>
    <t>Others Market Share</t>
  </si>
  <si>
    <t>Brand PH Market Share</t>
  </si>
  <si>
    <t>Brand B Market Share</t>
  </si>
  <si>
    <t>Brand P Market Share</t>
  </si>
  <si>
    <t>Brand B Avg Price $</t>
  </si>
  <si>
    <t>Brand P Avg Price $</t>
  </si>
  <si>
    <t>Metrics Total Business Brand M - Year wise</t>
  </si>
  <si>
    <t>Average of Market Share Brand M Total</t>
  </si>
  <si>
    <t>Market Share - Brand M Vs Competitors - Year wise</t>
  </si>
  <si>
    <t xml:space="preserve">Brand M </t>
  </si>
  <si>
    <t>Average Price - Brand M Vs Competitors - Year wise</t>
  </si>
  <si>
    <t xml:space="preserve">Sales Volume </t>
  </si>
  <si>
    <t>Sum of Sales Revenue Category1</t>
  </si>
  <si>
    <t>Sum of Sales Volume Category1</t>
  </si>
  <si>
    <t>Average of Average Price Category1</t>
  </si>
  <si>
    <t>Average of Sales Revenue Category2</t>
  </si>
  <si>
    <t>Average of Sales Volume Category2</t>
  </si>
  <si>
    <t>Average of Average Price Category2</t>
  </si>
  <si>
    <t>Average of Sales Revenue Category3</t>
  </si>
  <si>
    <t>Average of Sales Volume Category3</t>
  </si>
  <si>
    <t>Average of Average Price Category3</t>
  </si>
  <si>
    <t>Metrics Traffic Drivers -  Category1 - Year wise</t>
  </si>
  <si>
    <t>Metrics Traffic Drivers -  Category2 - Year wise</t>
  </si>
  <si>
    <t>Metrics Traffic Drivers -  Category3 - Year wise</t>
  </si>
  <si>
    <t>Sum of Sales Revenue Channel1</t>
  </si>
  <si>
    <t>Sum of Sales Volume Channel1</t>
  </si>
  <si>
    <t>Average of Average Price Channel1</t>
  </si>
  <si>
    <t>Average of Sales Revenue Channel2</t>
  </si>
  <si>
    <t>Average of Sales Volume Channel2</t>
  </si>
  <si>
    <t>Average of Average Price Channel2</t>
  </si>
  <si>
    <t>Metrics Traffic Drivers -  Channel1 - Year wise</t>
  </si>
  <si>
    <t>Metrics Traffic Drivers -  Channel2 - Year wise</t>
  </si>
  <si>
    <t>Average of Brand B</t>
  </si>
  <si>
    <t>Brand B</t>
  </si>
  <si>
    <t>Average of Brand B $</t>
  </si>
  <si>
    <t>Average of Brand PH</t>
  </si>
  <si>
    <t>Brand PH</t>
  </si>
  <si>
    <t>**Note: Data for Brand PH is not provided for the entire time period</t>
  </si>
  <si>
    <t>Average of Brand P</t>
  </si>
  <si>
    <t>Brand P</t>
  </si>
  <si>
    <t>Average of Brand P $</t>
  </si>
  <si>
    <t>Average of Sales Revenue Category1</t>
  </si>
  <si>
    <t>Sum of Sales Revenue Category2</t>
  </si>
  <si>
    <t>Sum of Sales Revenue Category3</t>
  </si>
  <si>
    <t>Sum of Sales Volume Category2</t>
  </si>
  <si>
    <t>Sum of Sales Volume Category3</t>
  </si>
  <si>
    <t>Average of Sales Volume Category1</t>
  </si>
  <si>
    <t>Sales Volume (Units sold) Channel1</t>
  </si>
  <si>
    <t>Sum of Sales Volume (Units sold) Channel1</t>
  </si>
  <si>
    <t>Average of Sales Revenue Channel1</t>
  </si>
  <si>
    <t>Average of Sales Volume (Units sold) Channel1</t>
  </si>
  <si>
    <t>Sales Volume (Units sold) Channel2</t>
  </si>
  <si>
    <t>Sum of Sales Revenue Channel2</t>
  </si>
  <si>
    <t>Sum of Sales Volume (Units sold) Channel2</t>
  </si>
  <si>
    <t>Average of Sales Volume (Units sold) Channel2</t>
  </si>
  <si>
    <t>Brand M Average Price Total</t>
  </si>
  <si>
    <t>Average of Brand M Average Price Total</t>
  </si>
  <si>
    <t>Yearly Average of Market Share : Brand M vs Competitors</t>
  </si>
  <si>
    <t>Yearly Average of Price (in $) : Brand M vs Competitors</t>
  </si>
  <si>
    <t>Brand M</t>
  </si>
  <si>
    <t>Yearly Average of Market Share: Brand M Vs Competitors</t>
  </si>
  <si>
    <t>Brand B Average Price $</t>
  </si>
  <si>
    <t>Average of Brand B Market Share</t>
  </si>
  <si>
    <t>Average of Brand B Average Price $</t>
  </si>
  <si>
    <t xml:space="preserve"> Brand B </t>
  </si>
  <si>
    <t>Average of Brand PH Market Share</t>
  </si>
  <si>
    <t xml:space="preserve"> Brand PH</t>
  </si>
  <si>
    <t>Data for Average Price for Brand PH is not provided for the entire time period.</t>
  </si>
  <si>
    <t>Brand P Price $</t>
  </si>
  <si>
    <t>Average of Brand P Market Share</t>
  </si>
  <si>
    <t>Average of Brand P Price $</t>
  </si>
  <si>
    <t xml:space="preserve"> Brand P</t>
  </si>
  <si>
    <t>Brand M vs Competitors</t>
  </si>
  <si>
    <t>Overall Correlation</t>
  </si>
  <si>
    <t>Correlation with Sales Volume Total 2021</t>
  </si>
  <si>
    <t>Correlation with Sales Volume Total 2022</t>
  </si>
  <si>
    <t>Correlation with Sales Volume Total 2023</t>
  </si>
  <si>
    <t>NA</t>
  </si>
  <si>
    <t>Brand PH Avg Price</t>
  </si>
  <si>
    <t>Brand B Avg Price</t>
  </si>
  <si>
    <t>Brand P Avg Price</t>
  </si>
  <si>
    <t>TV GRP</t>
  </si>
  <si>
    <t>TV Spends</t>
  </si>
  <si>
    <t>Radio Spends</t>
  </si>
  <si>
    <t>Outdoor Spends</t>
  </si>
  <si>
    <t>Paid Search Spends</t>
  </si>
  <si>
    <t>Programmatic Display Spends</t>
  </si>
  <si>
    <t>Google Display Spend</t>
  </si>
  <si>
    <t>Direct Display Spend</t>
  </si>
  <si>
    <t>Meta1 Spends</t>
  </si>
  <si>
    <t>Programmatic Video Spends</t>
  </si>
  <si>
    <t>Youtube Spends</t>
  </si>
  <si>
    <t>Meta2 Spends</t>
  </si>
  <si>
    <t>Meta Spends Agg</t>
  </si>
  <si>
    <t>Paid Search Impressions</t>
  </si>
  <si>
    <t>Direct Display Impressions</t>
  </si>
  <si>
    <t>Programmatic Display Impressions</t>
  </si>
  <si>
    <t>Google Display Impressions</t>
  </si>
  <si>
    <t>Online Video Impressions</t>
  </si>
  <si>
    <t>Meta Agg Impressions</t>
  </si>
  <si>
    <t>YouTube Views</t>
  </si>
  <si>
    <t>Paid Search Clicks</t>
  </si>
  <si>
    <t>META Clicks</t>
  </si>
  <si>
    <t>Online Video Views</t>
  </si>
  <si>
    <t>Influencer Marketing Spends</t>
  </si>
  <si>
    <t>Brand B ATL Spends</t>
  </si>
  <si>
    <t>Brand PH ATL Spends</t>
  </si>
  <si>
    <t>Brand P ATL Spends</t>
  </si>
  <si>
    <t>Sales Volume Units sold Category1</t>
  </si>
  <si>
    <t>Sales Volume Units sold Channel1</t>
  </si>
  <si>
    <t>Sales Volume Units sold Category2</t>
  </si>
  <si>
    <t>Sales Volume Units sold Category3</t>
  </si>
  <si>
    <t>Digital  Spends</t>
  </si>
  <si>
    <t>SUM</t>
  </si>
  <si>
    <t>Sum of Paid Search Spends</t>
  </si>
  <si>
    <t>Sum of Programmatic Display Spends</t>
  </si>
  <si>
    <t>Sum of Google Display Spend</t>
  </si>
  <si>
    <t>Sum of Direct Display Spend</t>
  </si>
  <si>
    <t>Average of Paid Search Spends</t>
  </si>
  <si>
    <t>Average of Programmatic Display Spends</t>
  </si>
  <si>
    <t>Average of Google Display Spend</t>
  </si>
  <si>
    <t>Average of Direct Display Spend</t>
  </si>
  <si>
    <t>Year-wise Total of Digital Spends (in $)</t>
  </si>
  <si>
    <t>Year-wise Proportion of Digital Spends</t>
  </si>
  <si>
    <t>Year-wise Average of Digital Spends (in $)</t>
  </si>
  <si>
    <t>Digital_media_total</t>
  </si>
  <si>
    <t>Sum of TV Spends</t>
  </si>
  <si>
    <t>Sum of Radio Spends</t>
  </si>
  <si>
    <t>Sum of Outdoor Spends</t>
  </si>
  <si>
    <t>Sum of Digital_media_total</t>
  </si>
  <si>
    <t>Sum of Influencer Marketing Spends</t>
  </si>
  <si>
    <t>Average of TV Spends</t>
  </si>
  <si>
    <t>Average of Radio Spends</t>
  </si>
  <si>
    <t>Average of Outdoor Spends</t>
  </si>
  <si>
    <t>Average of Digital_media_total</t>
  </si>
  <si>
    <t>Average of Influencer Marketing Spends</t>
  </si>
  <si>
    <t>Year-wise Total of Media Spends (in $)</t>
  </si>
  <si>
    <t>Digital Spends</t>
  </si>
  <si>
    <t>Year-wise Proportion of Media Spends</t>
  </si>
  <si>
    <t>Year-wise Average of Media Spends (in $)</t>
  </si>
  <si>
    <t>Change in Spends</t>
  </si>
  <si>
    <t>Sum of TV GRP</t>
  </si>
  <si>
    <t>Average of TV GRP</t>
  </si>
  <si>
    <t>Yearly Comparison of Total TV_GRP</t>
  </si>
  <si>
    <t>Yearly Comparison of Average TV_GRP</t>
  </si>
  <si>
    <t>Sum of Paid Search Impressions</t>
  </si>
  <si>
    <t>Sum of Direct Display Impressions</t>
  </si>
  <si>
    <t>Sum of Programmatic Display Impressions</t>
  </si>
  <si>
    <t>Sum of Google Display Impressions</t>
  </si>
  <si>
    <t>Average of Paid Search Impressions</t>
  </si>
  <si>
    <t>Average of Direct Display Impressions</t>
  </si>
  <si>
    <t>Average of Programmatic Display Impressions</t>
  </si>
  <si>
    <t>Average of Google Display Impressions</t>
  </si>
  <si>
    <t>Year-wise Total of Digital Impressions</t>
  </si>
  <si>
    <t>Year-wise Proportion of Digital Impressions</t>
  </si>
  <si>
    <t>Year-wise Average of Digital Impressions</t>
  </si>
  <si>
    <t>Sum of Online Video Views</t>
  </si>
  <si>
    <t>Sum of Paid Search Clicks</t>
  </si>
  <si>
    <t>Average of Online Video Views</t>
  </si>
  <si>
    <t>Average of Paid Search Clicks</t>
  </si>
  <si>
    <t>Year-wise Total of Views</t>
  </si>
  <si>
    <t>Year-wise Total of Clicks</t>
  </si>
  <si>
    <t>Total Views</t>
  </si>
  <si>
    <t>Total Clicks</t>
  </si>
  <si>
    <t>Year-wise Proportion of Views</t>
  </si>
  <si>
    <t>Year-wise Proportion of Clicks</t>
  </si>
  <si>
    <t>Year-wise Average of Views</t>
  </si>
  <si>
    <t>Year-wise Average of Clicks</t>
  </si>
  <si>
    <t>Year-wise Comparision of McD vs Competitor ATL Spends</t>
  </si>
  <si>
    <t>Sum of Meta1 Spends</t>
  </si>
  <si>
    <t>Sum of Programmatic Video Spends</t>
  </si>
  <si>
    <t>Sum of Youtube Spends</t>
  </si>
  <si>
    <t>Sum of Meta2 Spends</t>
  </si>
  <si>
    <t>Average of Meta1 Spends</t>
  </si>
  <si>
    <t>Average of Programmatic Video Spends</t>
  </si>
  <si>
    <t>Average of Youtube Spends</t>
  </si>
  <si>
    <t>Average of Meta2 Spends</t>
  </si>
  <si>
    <t>META Agg Impressions</t>
  </si>
  <si>
    <t>Sum of Online Video Impressions</t>
  </si>
  <si>
    <t>Sum of META Agg Impressions</t>
  </si>
  <si>
    <t xml:space="preserve">YouTube Views </t>
  </si>
  <si>
    <t xml:space="preserve">Sum of YouTube Views </t>
  </si>
  <si>
    <t>Sum of META Clicks</t>
  </si>
  <si>
    <t>Average of META Clicks</t>
  </si>
  <si>
    <t xml:space="preserve">Average of YouTube Views </t>
  </si>
  <si>
    <t xml:space="preserve"> Brand B</t>
  </si>
  <si>
    <t>Sum of  Brand B</t>
  </si>
  <si>
    <t>Sum of Brand PH</t>
  </si>
  <si>
    <t>Sum of Brand P</t>
  </si>
  <si>
    <t>Brand M ATL Spends Aggregated</t>
  </si>
  <si>
    <t>Sum of Brand M ATL Spends Aggregated</t>
  </si>
  <si>
    <t>Media Spends</t>
  </si>
  <si>
    <t>Media Spends v2</t>
  </si>
  <si>
    <t>Digital Impressions</t>
  </si>
  <si>
    <t>Clicks &amp; Views</t>
  </si>
  <si>
    <t>Brand M vs Competitors ATL Spends</t>
  </si>
  <si>
    <t>Comparison of the Digital Spends</t>
  </si>
  <si>
    <t>Comparison of the Media Spends</t>
  </si>
  <si>
    <t>Comparison of the TV GRP</t>
  </si>
  <si>
    <t>Comparison of the Digital Impressions</t>
  </si>
  <si>
    <t>Comparison of the Clicks &amp; Views</t>
  </si>
  <si>
    <t>Comparison of the Brand M vs Competitors ATL Spends</t>
  </si>
  <si>
    <t>Comparison of the Media Spends where digital spends are clubbed together</t>
  </si>
  <si>
    <t>Average_Price_Category3</t>
  </si>
  <si>
    <t>Note:</t>
  </si>
  <si>
    <t>Variable Name</t>
  </si>
  <si>
    <t>Description</t>
  </si>
  <si>
    <t>Total Sales Revenue in USD</t>
  </si>
  <si>
    <t>Total Number of units sold</t>
  </si>
  <si>
    <t>Average Price of all the products</t>
  </si>
  <si>
    <t>Market share of brand M</t>
  </si>
  <si>
    <t>Sales Revenue from Category 1 in USD</t>
  </si>
  <si>
    <t>Number of units sold for Category 1</t>
  </si>
  <si>
    <t>Average Price of the products of Category 1</t>
  </si>
  <si>
    <t>Sales Revenue from Channel 1 in USD</t>
  </si>
  <si>
    <t>Number of units sold through Channel 1</t>
  </si>
  <si>
    <t>Average Price of the products of Channel 1</t>
  </si>
  <si>
    <t>Sales Revenue from Channel 2 in USD</t>
  </si>
  <si>
    <t>Number of units sold through Channel 2</t>
  </si>
  <si>
    <t>Average Price of the products of Channel 2</t>
  </si>
  <si>
    <t>Sales Revenue from Category 2 in USD</t>
  </si>
  <si>
    <t>Number of units sold for Category 2</t>
  </si>
  <si>
    <t>Average Price of the products of Category 2</t>
  </si>
  <si>
    <t>Sales Revenue from Category 3 in USD</t>
  </si>
  <si>
    <t>Number of units sold for Category 3</t>
  </si>
  <si>
    <t>Average Price of the products of Category 3</t>
  </si>
  <si>
    <t>Inflation Rate in the country</t>
  </si>
  <si>
    <t>Market share of the competitor brand PH</t>
  </si>
  <si>
    <t>Market share of the competitor brand B</t>
  </si>
  <si>
    <t>Market share of the competitor brand P</t>
  </si>
  <si>
    <t>Average Price of all the products of Brand PH</t>
  </si>
  <si>
    <t>Average Price of all the products of Brand B</t>
  </si>
  <si>
    <t>Average Price of all the products of Brand P</t>
  </si>
  <si>
    <t>Gross Point Ratings of TV</t>
  </si>
  <si>
    <t>Amount Spend on TV Advertising in USD</t>
  </si>
  <si>
    <t>Amount Spend on Radio Advertising in USD</t>
  </si>
  <si>
    <t>Amount Spend on Outdoor Advertising in USD</t>
  </si>
  <si>
    <t>Amount Spend on Paid Search Advertising in USD</t>
  </si>
  <si>
    <t>Amount Spend on Programmatic Display Advertising in USD</t>
  </si>
  <si>
    <t>Amount Spend on Google Display Advertising in USD</t>
  </si>
  <si>
    <t>Amount Spend on Direct Display Advertising in USD</t>
  </si>
  <si>
    <t>Amount Spend on advertising in META platform 1 in USD</t>
  </si>
  <si>
    <t>Amount Spend on Programmatic Video Advertising in USD</t>
  </si>
  <si>
    <t>Amount Spend on YouTube Advertising in USD</t>
  </si>
  <si>
    <t>Amount Spend on advertising in META platform 2 in USD</t>
  </si>
  <si>
    <t>Total Amount Spend on META platforms in USD</t>
  </si>
  <si>
    <t>Total Impressions on META platforms</t>
  </si>
  <si>
    <t>Amount Spend on Influencer Marketing in USD</t>
  </si>
  <si>
    <t>Above The Line Marketing Spends of Competitor Brand B in USD</t>
  </si>
  <si>
    <t>Above The Line Marketing Spends of Competitor Brand PH in USD</t>
  </si>
  <si>
    <t>Above The Line Marketing Spends of Competitor Brand P in USD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</si>
</sst>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 * #,##0.00_ ;_ * \-#,##0.00_ ;_ * &quot;-&quot;??_ ;_ @_ "/>
    <numFmt numFmtId="164" formatCode="[$$-540A]#,##0.00"/>
    <numFmt numFmtId="165" formatCode="0.0%"/>
    <numFmt numFmtId="166" formatCode="0.0"/>
    <numFmt numFmtId="167" formatCode="[&gt;=1000000]\ ###\,###\,##0;[&gt;=100000]\ ###\,##0;\ ##,##0"/>
    <numFmt numFmtId="168" formatCode="[&gt;=1000000]\ ###.00\,###\,##0;[&gt;=100000]\ ###.00\,##0;\ ##,##0.00"/>
    <numFmt numFmtId="169" formatCode="[&gt;=1000000]&quot;$&quot;\ ###\,###\,##0;[&gt;=100000]&quot;$&quot;\ ###\,##0;&quot;$&quot;\ ##,##0\ "/>
    <numFmt numFmtId="170" formatCode="[$$-540A]#,##0.0"/>
    <numFmt numFmtId="171" formatCode="0,&quot;k&quot;"/>
    <numFmt numFmtId="172" formatCode="#.0,,&quot;Mn&quot;"/>
    <numFmt numFmtId="173" formatCode="_-[$$-540A]* #,##0.00_ ;_-[$$-540A]* \-#,##0.00\ ;_-[$$-540A]* &quot;-&quot;??_ ;_-@_ "/>
    <numFmt numFmtId="174" formatCode="#,,&quot;Mn&quot;"/>
  </numFmts>
  <fonts count="22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2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u/>
      <sz val="11"/>
      <color theme="10"/>
      <name val="Calibri"/>
      <family val="2"/>
    </font>
    <font>
      <sz val="14"/>
      <name val="Aptos Narrow"/>
      <family val="2"/>
      <scheme val="minor"/>
    </font>
    <font>
      <b/>
      <sz val="14"/>
      <color theme="0"/>
      <name val="Calibri"/>
      <family val="2"/>
    </font>
    <font>
      <b/>
      <sz val="16"/>
      <color theme="0"/>
      <name val="Calibri"/>
      <family val="2"/>
    </font>
    <font>
      <b/>
      <sz val="14"/>
      <name val="Calibri"/>
      <family val="2"/>
    </font>
    <font>
      <b/>
      <sz val="11"/>
      <color theme="0"/>
      <name val="Calibri"/>
      <family val="2"/>
    </font>
    <font>
      <b/>
      <sz val="12"/>
      <color theme="0"/>
      <name val="Calibri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</fonts>
  <fills count="2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1C4C74"/>
        <bgColor indexed="64"/>
      </patternFill>
    </fill>
    <fill>
      <patternFill patternType="solid">
        <fgColor rgb="FFCCD0D6"/>
        <bgColor indexed="64"/>
      </patternFill>
    </fill>
    <fill>
      <patternFill patternType="solid">
        <fgColor rgb="FFE7E9EC"/>
        <bgColor indexed="64"/>
      </patternFill>
    </fill>
    <fill>
      <patternFill patternType="solid">
        <fgColor rgb="FFE2EFD9"/>
        <bgColor rgb="FFE2EFD9"/>
      </patternFill>
    </fill>
    <fill>
      <patternFill patternType="solid">
        <fgColor theme="4"/>
        <bgColor theme="4"/>
      </patternFill>
    </fill>
    <fill>
      <patternFill patternType="solid">
        <fgColor theme="5"/>
        <bgColor theme="5"/>
      </patternFill>
    </fill>
    <fill>
      <patternFill patternType="solid">
        <fgColor theme="1"/>
        <bgColor theme="1"/>
      </patternFill>
    </fill>
    <fill>
      <patternFill patternType="solid">
        <fgColor rgb="FF00B0F0"/>
        <bgColor rgb="FF00B0F0"/>
      </patternFill>
    </fill>
    <fill>
      <patternFill patternType="solid">
        <fgColor rgb="FF548135"/>
        <bgColor rgb="FF548135"/>
      </patternFill>
    </fill>
    <fill>
      <patternFill patternType="solid">
        <fgColor rgb="FFFFC000"/>
        <bgColor rgb="FFFFC000"/>
      </patternFill>
    </fill>
    <fill>
      <patternFill patternType="solid">
        <fgColor rgb="FFC00000"/>
        <bgColor rgb="FFC00000"/>
      </patternFill>
    </fill>
    <fill>
      <patternFill patternType="solid">
        <fgColor rgb="FF1E4E79"/>
        <bgColor rgb="FF1E4E79"/>
      </patternFill>
    </fill>
    <fill>
      <patternFill patternType="solid">
        <fgColor rgb="FFFFFF00"/>
        <bgColor rgb="FFFFFF00"/>
      </patternFill>
    </fill>
    <fill>
      <patternFill patternType="solid">
        <fgColor rgb="FF4472C4"/>
        <bgColor rgb="FF4472C4"/>
      </patternFill>
    </fill>
    <fill>
      <patternFill patternType="solid">
        <fgColor rgb="FFED7D31"/>
        <bgColor rgb="FFED7D31"/>
      </patternFill>
    </fill>
    <fill>
      <patternFill patternType="solid">
        <fgColor rgb="FF000000"/>
        <bgColor rgb="FF000000"/>
      </patternFill>
    </fill>
    <fill>
      <patternFill patternType="solid">
        <fgColor rgb="FF156082"/>
        <bgColor theme="4"/>
      </patternFill>
    </fill>
    <fill>
      <patternFill patternType="solid">
        <fgColor rgb="FFE97132"/>
        <bgColor theme="5"/>
      </patternFill>
    </fill>
    <fill>
      <patternFill patternType="solid">
        <fgColor rgb="FF000000"/>
        <bgColor theme="1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FFFFFF"/>
      </left>
      <right/>
      <top style="thick">
        <color rgb="FFFFFFFF"/>
      </top>
      <bottom/>
      <diagonal/>
    </border>
    <border>
      <left style="medium">
        <color rgb="FFFFFFFF"/>
      </left>
      <right/>
      <top/>
      <bottom/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thick">
        <color rgb="FFFFFFFF"/>
      </bottom>
      <diagonal/>
    </border>
    <border>
      <left/>
      <right/>
      <top style="medium">
        <color rgb="FFFFFFFF"/>
      </top>
      <bottom style="thick">
        <color rgb="FFFFFFFF"/>
      </bottom>
      <diagonal/>
    </border>
    <border>
      <left/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9" fontId="5" fillId="0" borderId="0" applyFont="0" applyFill="0" applyBorder="0" applyAlignment="0" applyProtection="0"/>
    <xf numFmtId="0" fontId="5" fillId="0" borderId="0"/>
    <xf numFmtId="0" fontId="10" fillId="0" borderId="0"/>
    <xf numFmtId="0" fontId="11" fillId="0" borderId="0" applyNumberForma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5" fillId="0" borderId="0"/>
    <xf numFmtId="9" fontId="2" fillId="0" borderId="0" applyFont="0" applyFill="0" applyBorder="0" applyAlignment="0" applyProtection="0"/>
  </cellStyleXfs>
  <cellXfs count="297">
    <xf numFmtId="0" fontId="0" fillId="0" borderId="0" xfId="0"/>
    <xf numFmtId="0" fontId="8" fillId="0" borderId="3" xfId="0" applyFont="1" applyBorder="1" applyAlignment="1">
      <alignment horizontal="center" vertical="center" wrapText="1"/>
    </xf>
    <xf numFmtId="17" fontId="7" fillId="0" borderId="3" xfId="0" applyNumberFormat="1" applyFont="1" applyBorder="1" applyAlignment="1">
      <alignment horizontal="center"/>
    </xf>
    <xf numFmtId="2" fontId="0" fillId="0" borderId="3" xfId="0" applyNumberFormat="1" applyBorder="1"/>
    <xf numFmtId="0" fontId="7" fillId="0" borderId="0" xfId="0" applyFont="1"/>
    <xf numFmtId="0" fontId="8" fillId="0" borderId="3" xfId="0" applyFont="1" applyBorder="1" applyAlignment="1">
      <alignment horizontal="center"/>
    </xf>
    <xf numFmtId="0" fontId="8" fillId="0" borderId="3" xfId="0" applyFont="1" applyBorder="1"/>
    <xf numFmtId="0" fontId="8" fillId="0" borderId="0" xfId="0" applyFont="1"/>
    <xf numFmtId="0" fontId="7" fillId="0" borderId="3" xfId="0" applyFont="1" applyBorder="1"/>
    <xf numFmtId="2" fontId="7" fillId="0" borderId="3" xfId="0" applyNumberFormat="1" applyFont="1" applyBorder="1"/>
    <xf numFmtId="0" fontId="8" fillId="0" borderId="4" xfId="0" applyFont="1" applyBorder="1" applyAlignment="1">
      <alignment horizontal="center" vertical="center" wrapText="1"/>
    </xf>
    <xf numFmtId="167" fontId="7" fillId="0" borderId="3" xfId="0" applyNumberFormat="1" applyFont="1" applyBorder="1" applyAlignment="1">
      <alignment horizontal="center"/>
    </xf>
    <xf numFmtId="168" fontId="7" fillId="0" borderId="3" xfId="0" applyNumberFormat="1" applyFont="1" applyBorder="1" applyAlignment="1">
      <alignment horizontal="center"/>
    </xf>
    <xf numFmtId="167" fontId="7" fillId="0" borderId="3" xfId="0" applyNumberFormat="1" applyFont="1" applyBorder="1" applyAlignment="1">
      <alignment horizontal="center" vertical="center"/>
    </xf>
    <xf numFmtId="168" fontId="7" fillId="0" borderId="3" xfId="0" applyNumberFormat="1" applyFont="1" applyBorder="1" applyAlignment="1">
      <alignment horizontal="center" vertical="center"/>
    </xf>
    <xf numFmtId="167" fontId="7" fillId="0" borderId="0" xfId="0" applyNumberFormat="1" applyFont="1"/>
    <xf numFmtId="0" fontId="9" fillId="0" borderId="3" xfId="0" applyFont="1" applyBorder="1" applyAlignment="1">
      <alignment horizontal="center" vertical="top" wrapText="1"/>
    </xf>
    <xf numFmtId="0" fontId="7" fillId="0" borderId="3" xfId="0" pivotButton="1" applyFont="1" applyBorder="1"/>
    <xf numFmtId="0" fontId="7" fillId="0" borderId="3" xfId="0" applyFont="1" applyBorder="1" applyAlignment="1">
      <alignment horizontal="left"/>
    </xf>
    <xf numFmtId="166" fontId="7" fillId="0" borderId="3" xfId="0" applyNumberFormat="1" applyFont="1" applyBorder="1"/>
    <xf numFmtId="0" fontId="8" fillId="0" borderId="3" xfId="0" applyFont="1" applyBorder="1" applyAlignment="1">
      <alignment horizontal="left"/>
    </xf>
    <xf numFmtId="2" fontId="8" fillId="0" borderId="3" xfId="0" applyNumberFormat="1" applyFont="1" applyBorder="1"/>
    <xf numFmtId="0" fontId="4" fillId="0" borderId="0" xfId="0" applyFont="1"/>
    <xf numFmtId="9" fontId="7" fillId="0" borderId="0" xfId="0" applyNumberFormat="1" applyFont="1"/>
    <xf numFmtId="9" fontId="7" fillId="0" borderId="3" xfId="1" applyFont="1" applyBorder="1"/>
    <xf numFmtId="9" fontId="7" fillId="0" borderId="3" xfId="0" applyNumberFormat="1" applyFont="1" applyBorder="1"/>
    <xf numFmtId="17" fontId="4" fillId="0" borderId="3" xfId="0" applyNumberFormat="1" applyFont="1" applyBorder="1" applyAlignment="1">
      <alignment horizontal="center"/>
    </xf>
    <xf numFmtId="167" fontId="4" fillId="0" borderId="3" xfId="0" applyNumberFormat="1" applyFont="1" applyBorder="1" applyAlignment="1">
      <alignment horizontal="center" vertical="center"/>
    </xf>
    <xf numFmtId="168" fontId="4" fillId="0" borderId="3" xfId="0" applyNumberFormat="1" applyFont="1" applyBorder="1" applyAlignment="1">
      <alignment horizontal="center" vertical="center"/>
    </xf>
    <xf numFmtId="0" fontId="4" fillId="0" borderId="3" xfId="0" pivotButton="1" applyFont="1" applyBorder="1"/>
    <xf numFmtId="0" fontId="4" fillId="0" borderId="3" xfId="0" applyFont="1" applyBorder="1"/>
    <xf numFmtId="0" fontId="4" fillId="0" borderId="3" xfId="0" applyFont="1" applyBorder="1" applyAlignment="1">
      <alignment horizontal="left"/>
    </xf>
    <xf numFmtId="166" fontId="4" fillId="0" borderId="3" xfId="0" applyNumberFormat="1" applyFont="1" applyBorder="1"/>
    <xf numFmtId="2" fontId="4" fillId="0" borderId="3" xfId="0" applyNumberFormat="1" applyFont="1" applyBorder="1"/>
    <xf numFmtId="0" fontId="9" fillId="0" borderId="0" xfId="0" applyFont="1"/>
    <xf numFmtId="0" fontId="9" fillId="0" borderId="0" xfId="0" applyFont="1" applyAlignment="1">
      <alignment horizontal="center" vertical="top" wrapText="1"/>
    </xf>
    <xf numFmtId="166" fontId="4" fillId="0" borderId="0" xfId="0" applyNumberFormat="1" applyFont="1"/>
    <xf numFmtId="0" fontId="4" fillId="0" borderId="6" xfId="0" applyFont="1" applyBorder="1"/>
    <xf numFmtId="9" fontId="4" fillId="0" borderId="3" xfId="1" applyFont="1" applyBorder="1"/>
    <xf numFmtId="0" fontId="4" fillId="0" borderId="3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166" fontId="4" fillId="0" borderId="4" xfId="0" applyNumberFormat="1" applyFont="1" applyBorder="1"/>
    <xf numFmtId="0" fontId="8" fillId="0" borderId="0" xfId="0" applyFont="1" applyAlignment="1">
      <alignment horizontal="left"/>
    </xf>
    <xf numFmtId="166" fontId="8" fillId="0" borderId="0" xfId="0" applyNumberFormat="1" applyFont="1"/>
    <xf numFmtId="167" fontId="4" fillId="0" borderId="3" xfId="0" applyNumberFormat="1" applyFont="1" applyBorder="1" applyAlignment="1">
      <alignment horizontal="center"/>
    </xf>
    <xf numFmtId="9" fontId="4" fillId="0" borderId="3" xfId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3" borderId="3" xfId="0" applyFont="1" applyFill="1" applyBorder="1"/>
    <xf numFmtId="0" fontId="4" fillId="0" borderId="0" xfId="0" applyFont="1" applyAlignment="1">
      <alignment horizontal="center" vertical="center"/>
    </xf>
    <xf numFmtId="17" fontId="4" fillId="0" borderId="3" xfId="0" applyNumberFormat="1" applyFont="1" applyBorder="1" applyAlignment="1">
      <alignment horizontal="center" vertical="center"/>
    </xf>
    <xf numFmtId="165" fontId="4" fillId="0" borderId="3" xfId="1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68" fontId="4" fillId="0" borderId="3" xfId="1" applyNumberFormat="1" applyFont="1" applyBorder="1" applyAlignment="1">
      <alignment horizontal="center" vertical="center"/>
    </xf>
    <xf numFmtId="168" fontId="4" fillId="2" borderId="3" xfId="0" applyNumberFormat="1" applyFont="1" applyFill="1" applyBorder="1" applyAlignment="1">
      <alignment horizontal="center" vertical="center"/>
    </xf>
    <xf numFmtId="9" fontId="4" fillId="2" borderId="3" xfId="1" applyFont="1" applyFill="1" applyBorder="1" applyAlignment="1">
      <alignment horizontal="center" vertical="center"/>
    </xf>
    <xf numFmtId="2" fontId="4" fillId="0" borderId="0" xfId="0" applyNumberFormat="1" applyFont="1"/>
    <xf numFmtId="0" fontId="11" fillId="0" borderId="0" xfId="4"/>
    <xf numFmtId="0" fontId="3" fillId="0" borderId="0" xfId="0" applyFont="1"/>
    <xf numFmtId="0" fontId="3" fillId="0" borderId="3" xfId="0" applyFont="1" applyBorder="1"/>
    <xf numFmtId="0" fontId="3" fillId="0" borderId="0" xfId="0" applyFont="1" applyAlignment="1">
      <alignment horizontal="left"/>
    </xf>
    <xf numFmtId="0" fontId="0" fillId="0" borderId="3" xfId="0" pivotButton="1" applyBorder="1"/>
    <xf numFmtId="0" fontId="0" fillId="0" borderId="3" xfId="0" applyBorder="1"/>
    <xf numFmtId="0" fontId="0" fillId="0" borderId="3" xfId="0" applyBorder="1" applyAlignment="1">
      <alignment horizontal="left"/>
    </xf>
    <xf numFmtId="0" fontId="3" fillId="0" borderId="3" xfId="0" pivotButton="1" applyFont="1" applyBorder="1"/>
    <xf numFmtId="0" fontId="3" fillId="0" borderId="3" xfId="0" applyFont="1" applyBorder="1" applyAlignment="1">
      <alignment horizontal="left"/>
    </xf>
    <xf numFmtId="167" fontId="3" fillId="0" borderId="3" xfId="0" applyNumberFormat="1" applyFont="1" applyBorder="1"/>
    <xf numFmtId="168" fontId="3" fillId="0" borderId="3" xfId="0" applyNumberFormat="1" applyFont="1" applyBorder="1"/>
    <xf numFmtId="0" fontId="3" fillId="0" borderId="0" xfId="0" applyFont="1" applyAlignment="1">
      <alignment wrapText="1"/>
    </xf>
    <xf numFmtId="0" fontId="12" fillId="0" borderId="0" xfId="4" applyFont="1"/>
    <xf numFmtId="17" fontId="3" fillId="0" borderId="3" xfId="0" applyNumberFormat="1" applyFont="1" applyBorder="1" applyAlignment="1">
      <alignment horizontal="center"/>
    </xf>
    <xf numFmtId="167" fontId="3" fillId="0" borderId="3" xfId="0" applyNumberFormat="1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2" fontId="3" fillId="0" borderId="3" xfId="0" applyNumberFormat="1" applyFont="1" applyBorder="1" applyAlignment="1">
      <alignment horizontal="right"/>
    </xf>
    <xf numFmtId="43" fontId="3" fillId="0" borderId="0" xfId="5" applyFont="1" applyBorder="1" applyAlignment="1">
      <alignment wrapText="1"/>
    </xf>
    <xf numFmtId="0" fontId="13" fillId="0" borderId="8" xfId="0" applyFont="1" applyBorder="1" applyAlignment="1">
      <alignment vertical="top" wrapText="1"/>
    </xf>
    <xf numFmtId="0" fontId="13" fillId="0" borderId="9" xfId="0" applyFont="1" applyBorder="1" applyAlignment="1">
      <alignment vertical="top" wrapText="1"/>
    </xf>
    <xf numFmtId="9" fontId="3" fillId="0" borderId="3" xfId="1" applyFont="1" applyBorder="1" applyAlignment="1">
      <alignment horizontal="center"/>
    </xf>
    <xf numFmtId="9" fontId="3" fillId="2" borderId="3" xfId="1" applyFont="1" applyFill="1" applyBorder="1" applyAlignment="1">
      <alignment horizontal="center"/>
    </xf>
    <xf numFmtId="167" fontId="4" fillId="0" borderId="0" xfId="0" applyNumberFormat="1" applyFont="1"/>
    <xf numFmtId="165" fontId="4" fillId="0" borderId="0" xfId="1" applyNumberFormat="1" applyFont="1" applyFill="1" applyBorder="1"/>
    <xf numFmtId="9" fontId="4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9" fontId="3" fillId="0" borderId="3" xfId="1" applyFont="1" applyBorder="1" applyAlignment="1">
      <alignment horizontal="center" vertical="center"/>
    </xf>
    <xf numFmtId="168" fontId="3" fillId="0" borderId="3" xfId="1" applyNumberFormat="1" applyFont="1" applyBorder="1" applyAlignment="1">
      <alignment horizontal="center" vertical="center"/>
    </xf>
    <xf numFmtId="9" fontId="3" fillId="2" borderId="3" xfId="1" applyFont="1" applyFill="1" applyBorder="1" applyAlignment="1">
      <alignment horizontal="center" vertical="center"/>
    </xf>
    <xf numFmtId="165" fontId="0" fillId="0" borderId="3" xfId="0" applyNumberFormat="1" applyBorder="1"/>
    <xf numFmtId="0" fontId="14" fillId="4" borderId="3" xfId="0" applyFont="1" applyFill="1" applyBorder="1" applyAlignment="1">
      <alignment horizontal="center" vertical="top" wrapText="1"/>
    </xf>
    <xf numFmtId="0" fontId="14" fillId="4" borderId="10" xfId="0" applyFont="1" applyFill="1" applyBorder="1" applyAlignment="1">
      <alignment horizontal="center" vertical="top" wrapText="1"/>
    </xf>
    <xf numFmtId="0" fontId="14" fillId="4" borderId="10" xfId="0" applyFont="1" applyFill="1" applyBorder="1" applyAlignment="1">
      <alignment horizontal="left" vertical="top" wrapText="1" indent="1"/>
    </xf>
    <xf numFmtId="0" fontId="16" fillId="6" borderId="14" xfId="0" applyFont="1" applyFill="1" applyBorder="1" applyAlignment="1">
      <alignment horizontal="left" vertical="top" wrapText="1" indent="1"/>
    </xf>
    <xf numFmtId="169" fontId="16" fillId="6" borderId="14" xfId="0" applyNumberFormat="1" applyFont="1" applyFill="1" applyBorder="1" applyAlignment="1">
      <alignment vertical="top" wrapText="1"/>
    </xf>
    <xf numFmtId="9" fontId="16" fillId="6" borderId="14" xfId="1" applyFont="1" applyFill="1" applyBorder="1" applyAlignment="1">
      <alignment vertical="top" wrapText="1"/>
    </xf>
    <xf numFmtId="0" fontId="16" fillId="5" borderId="14" xfId="0" applyFont="1" applyFill="1" applyBorder="1" applyAlignment="1">
      <alignment horizontal="left" vertical="top" wrapText="1" indent="1"/>
    </xf>
    <xf numFmtId="167" fontId="16" fillId="5" borderId="14" xfId="0" applyNumberFormat="1" applyFont="1" applyFill="1" applyBorder="1" applyAlignment="1">
      <alignment vertical="top" wrapText="1"/>
    </xf>
    <xf numFmtId="9" fontId="16" fillId="5" borderId="14" xfId="1" applyFont="1" applyFill="1" applyBorder="1" applyAlignment="1">
      <alignment vertical="top" wrapText="1"/>
    </xf>
    <xf numFmtId="170" fontId="16" fillId="6" borderId="14" xfId="0" applyNumberFormat="1" applyFont="1" applyFill="1" applyBorder="1" applyAlignment="1">
      <alignment vertical="top" wrapText="1"/>
    </xf>
    <xf numFmtId="0" fontId="16" fillId="5" borderId="14" xfId="0" applyFont="1" applyFill="1" applyBorder="1" applyAlignment="1">
      <alignment horizontal="right" vertical="top" wrapText="1"/>
    </xf>
    <xf numFmtId="165" fontId="16" fillId="5" borderId="14" xfId="1" applyNumberFormat="1" applyFont="1" applyFill="1" applyBorder="1" applyAlignment="1">
      <alignment vertical="top" wrapText="1"/>
    </xf>
    <xf numFmtId="0" fontId="15" fillId="0" borderId="0" xfId="0" applyFont="1" applyAlignment="1">
      <alignment vertical="top" wrapText="1"/>
    </xf>
    <xf numFmtId="9" fontId="16" fillId="5" borderId="15" xfId="1" applyFont="1" applyFill="1" applyBorder="1" applyAlignment="1">
      <alignment vertical="top" wrapText="1"/>
    </xf>
    <xf numFmtId="0" fontId="2" fillId="0" borderId="0" xfId="0" applyFont="1"/>
    <xf numFmtId="0" fontId="2" fillId="0" borderId="3" xfId="0" applyFont="1" applyBorder="1"/>
    <xf numFmtId="17" fontId="2" fillId="0" borderId="3" xfId="0" applyNumberFormat="1" applyFont="1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17" fontId="2" fillId="0" borderId="3" xfId="0" applyNumberFormat="1" applyFont="1" applyBorder="1" applyAlignment="1">
      <alignment horizontal="center"/>
    </xf>
    <xf numFmtId="167" fontId="2" fillId="0" borderId="3" xfId="0" applyNumberFormat="1" applyFont="1" applyBorder="1" applyAlignment="1">
      <alignment horizontal="center"/>
    </xf>
    <xf numFmtId="168" fontId="2" fillId="0" borderId="3" xfId="0" applyNumberFormat="1" applyFont="1" applyBorder="1" applyAlignment="1">
      <alignment horizontal="center"/>
    </xf>
    <xf numFmtId="167" fontId="2" fillId="0" borderId="0" xfId="0" applyNumberFormat="1" applyFont="1" applyAlignment="1">
      <alignment horizontal="center"/>
    </xf>
    <xf numFmtId="167" fontId="2" fillId="0" borderId="3" xfId="0" applyNumberFormat="1" applyFont="1" applyBorder="1" applyAlignment="1">
      <alignment horizontal="center" vertical="center"/>
    </xf>
    <xf numFmtId="168" fontId="2" fillId="0" borderId="3" xfId="0" applyNumberFormat="1" applyFont="1" applyBorder="1" applyAlignment="1">
      <alignment horizontal="center" vertical="center"/>
    </xf>
    <xf numFmtId="167" fontId="2" fillId="0" borderId="0" xfId="0" applyNumberFormat="1" applyFont="1" applyAlignment="1">
      <alignment horizontal="center" vertical="center"/>
    </xf>
    <xf numFmtId="0" fontId="2" fillId="0" borderId="3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3" xfId="0" pivotButton="1" applyFont="1" applyBorder="1"/>
    <xf numFmtId="2" fontId="2" fillId="0" borderId="3" xfId="0" applyNumberFormat="1" applyFont="1" applyBorder="1"/>
    <xf numFmtId="1" fontId="2" fillId="0" borderId="3" xfId="0" applyNumberFormat="1" applyFont="1" applyBorder="1"/>
    <xf numFmtId="0" fontId="6" fillId="0" borderId="3" xfId="2" applyFont="1" applyBorder="1" applyAlignment="1">
      <alignment vertical="center"/>
    </xf>
    <xf numFmtId="0" fontId="6" fillId="0" borderId="3" xfId="2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2" fillId="0" borderId="0" xfId="0" pivotButton="1" applyFont="1"/>
    <xf numFmtId="167" fontId="16" fillId="5" borderId="14" xfId="0" applyNumberFormat="1" applyFont="1" applyFill="1" applyBorder="1" applyAlignment="1">
      <alignment horizontal="right" vertical="top" wrapText="1"/>
    </xf>
    <xf numFmtId="170" fontId="16" fillId="6" borderId="14" xfId="0" applyNumberFormat="1" applyFont="1" applyFill="1" applyBorder="1" applyAlignment="1">
      <alignment horizontal="right" vertical="top" wrapText="1"/>
    </xf>
    <xf numFmtId="0" fontId="4" fillId="0" borderId="0" xfId="0" applyFont="1" applyAlignment="1">
      <alignment horizontal="right" vertical="center"/>
    </xf>
    <xf numFmtId="167" fontId="7" fillId="0" borderId="3" xfId="0" applyNumberFormat="1" applyFont="1" applyBorder="1"/>
    <xf numFmtId="167" fontId="4" fillId="0" borderId="3" xfId="0" applyNumberFormat="1" applyFont="1" applyBorder="1"/>
    <xf numFmtId="167" fontId="4" fillId="0" borderId="6" xfId="0" applyNumberFormat="1" applyFont="1" applyBorder="1"/>
    <xf numFmtId="9" fontId="2" fillId="0" borderId="3" xfId="1" applyFont="1" applyBorder="1" applyAlignment="1">
      <alignment horizontal="center" vertical="center"/>
    </xf>
    <xf numFmtId="168" fontId="2" fillId="0" borderId="3" xfId="1" applyNumberFormat="1" applyFont="1" applyBorder="1" applyAlignment="1">
      <alignment horizontal="center" vertical="center"/>
    </xf>
    <xf numFmtId="9" fontId="2" fillId="0" borderId="3" xfId="1" applyFont="1" applyBorder="1"/>
    <xf numFmtId="9" fontId="2" fillId="2" borderId="3" xfId="1" applyFont="1" applyFill="1" applyBorder="1" applyAlignment="1">
      <alignment horizontal="center" vertical="center"/>
    </xf>
    <xf numFmtId="9" fontId="2" fillId="2" borderId="3" xfId="1" applyFont="1" applyFill="1" applyBorder="1"/>
    <xf numFmtId="166" fontId="2" fillId="0" borderId="0" xfId="0" applyNumberFormat="1" applyFont="1"/>
    <xf numFmtId="9" fontId="2" fillId="0" borderId="3" xfId="0" applyNumberFormat="1" applyFont="1" applyBorder="1"/>
    <xf numFmtId="166" fontId="2" fillId="0" borderId="3" xfId="0" applyNumberFormat="1" applyFont="1" applyBorder="1"/>
    <xf numFmtId="0" fontId="2" fillId="0" borderId="0" xfId="0" applyFont="1" applyAlignment="1">
      <alignment wrapText="1"/>
    </xf>
    <xf numFmtId="9" fontId="2" fillId="0" borderId="0" xfId="1" applyFont="1"/>
    <xf numFmtId="9" fontId="2" fillId="0" borderId="0" xfId="1" applyFont="1" applyBorder="1" applyAlignment="1"/>
    <xf numFmtId="17" fontId="2" fillId="0" borderId="0" xfId="0" applyNumberFormat="1" applyFont="1" applyAlignment="1">
      <alignment horizontal="center"/>
    </xf>
    <xf numFmtId="9" fontId="2" fillId="0" borderId="0" xfId="1" applyFont="1" applyFill="1" applyBorder="1" applyAlignment="1">
      <alignment horizontal="center" vertical="center"/>
    </xf>
    <xf numFmtId="9" fontId="2" fillId="0" borderId="0" xfId="1" applyFont="1" applyFill="1" applyBorder="1"/>
    <xf numFmtId="0" fontId="2" fillId="0" borderId="3" xfId="0" applyFont="1" applyBorder="1" applyAlignment="1">
      <alignment horizontal="center"/>
    </xf>
    <xf numFmtId="9" fontId="2" fillId="0" borderId="3" xfId="1" applyFont="1" applyBorder="1" applyAlignment="1">
      <alignment horizontal="center"/>
    </xf>
    <xf numFmtId="2" fontId="8" fillId="0" borderId="3" xfId="0" applyNumberFormat="1" applyFont="1" applyBorder="1" applyAlignment="1">
      <alignment horizontal="right"/>
    </xf>
    <xf numFmtId="0" fontId="17" fillId="4" borderId="3" xfId="0" applyFont="1" applyFill="1" applyBorder="1" applyAlignment="1">
      <alignment vertical="center" wrapText="1"/>
    </xf>
    <xf numFmtId="0" fontId="17" fillId="4" borderId="3" xfId="0" applyFont="1" applyFill="1" applyBorder="1" applyAlignment="1">
      <alignment horizontal="center" vertical="center"/>
    </xf>
    <xf numFmtId="0" fontId="8" fillId="0" borderId="0" xfId="6" applyFont="1"/>
    <xf numFmtId="0" fontId="2" fillId="0" borderId="0" xfId="6"/>
    <xf numFmtId="0" fontId="8" fillId="0" borderId="3" xfId="7" applyFont="1" applyBorder="1" applyAlignment="1">
      <alignment horizontal="center" vertical="center" wrapText="1"/>
    </xf>
    <xf numFmtId="0" fontId="17" fillId="8" borderId="3" xfId="6" applyFont="1" applyFill="1" applyBorder="1" applyAlignment="1">
      <alignment horizontal="left" vertical="center"/>
    </xf>
    <xf numFmtId="0" fontId="17" fillId="9" borderId="3" xfId="6" applyFont="1" applyFill="1" applyBorder="1" applyAlignment="1">
      <alignment horizontal="left" vertical="center"/>
    </xf>
    <xf numFmtId="0" fontId="17" fillId="10" borderId="3" xfId="6" applyFont="1" applyFill="1" applyBorder="1" applyAlignment="1">
      <alignment horizontal="left" vertical="center"/>
    </xf>
    <xf numFmtId="0" fontId="8" fillId="11" borderId="3" xfId="6" applyFont="1" applyFill="1" applyBorder="1" applyAlignment="1">
      <alignment horizontal="left" vertical="center"/>
    </xf>
    <xf numFmtId="0" fontId="17" fillId="12" borderId="3" xfId="6" applyFont="1" applyFill="1" applyBorder="1" applyAlignment="1">
      <alignment horizontal="left" vertical="center"/>
    </xf>
    <xf numFmtId="0" fontId="8" fillId="13" borderId="3" xfId="6" applyFont="1" applyFill="1" applyBorder="1" applyAlignment="1">
      <alignment horizontal="left" vertical="center"/>
    </xf>
    <xf numFmtId="0" fontId="17" fillId="14" borderId="3" xfId="6" applyFont="1" applyFill="1" applyBorder="1" applyAlignment="1">
      <alignment horizontal="left" vertical="center"/>
    </xf>
    <xf numFmtId="0" fontId="17" fillId="15" borderId="3" xfId="6" applyFont="1" applyFill="1" applyBorder="1" applyAlignment="1">
      <alignment horizontal="left" vertical="center"/>
    </xf>
    <xf numFmtId="0" fontId="8" fillId="0" borderId="0" xfId="7" applyFont="1" applyAlignment="1">
      <alignment horizontal="center" vertical="center" wrapText="1"/>
    </xf>
    <xf numFmtId="0" fontId="17" fillId="0" borderId="0" xfId="6" applyFont="1" applyAlignment="1">
      <alignment horizontal="left" vertical="center"/>
    </xf>
    <xf numFmtId="0" fontId="8" fillId="0" borderId="0" xfId="6" applyFont="1" applyAlignment="1">
      <alignment horizontal="left" vertical="center"/>
    </xf>
    <xf numFmtId="17" fontId="2" fillId="0" borderId="3" xfId="7" applyNumberFormat="1" applyFont="1" applyBorder="1" applyAlignment="1">
      <alignment horizontal="center"/>
    </xf>
    <xf numFmtId="0" fontId="2" fillId="0" borderId="3" xfId="6" applyBorder="1"/>
    <xf numFmtId="167" fontId="2" fillId="0" borderId="3" xfId="6" applyNumberFormat="1" applyBorder="1" applyAlignment="1">
      <alignment horizontal="center"/>
    </xf>
    <xf numFmtId="167" fontId="2" fillId="0" borderId="0" xfId="6" applyNumberFormat="1"/>
    <xf numFmtId="17" fontId="2" fillId="0" borderId="0" xfId="7" applyNumberFormat="1" applyFont="1" applyAlignment="1">
      <alignment horizontal="center"/>
    </xf>
    <xf numFmtId="0" fontId="2" fillId="0" borderId="3" xfId="6" applyBorder="1" applyAlignment="1">
      <alignment horizontal="center"/>
    </xf>
    <xf numFmtId="0" fontId="2" fillId="0" borderId="0" xfId="6" applyAlignment="1">
      <alignment horizontal="center"/>
    </xf>
    <xf numFmtId="0" fontId="8" fillId="0" borderId="3" xfId="6" applyFont="1" applyBorder="1" applyAlignment="1">
      <alignment horizontal="center"/>
    </xf>
    <xf numFmtId="0" fontId="8" fillId="0" borderId="3" xfId="6" applyFont="1" applyBorder="1"/>
    <xf numFmtId="0" fontId="8" fillId="0" borderId="3" xfId="6" applyFont="1" applyBorder="1" applyAlignment="1">
      <alignment horizontal="center" vertical="center"/>
    </xf>
    <xf numFmtId="0" fontId="8" fillId="0" borderId="3" xfId="6" applyFont="1" applyBorder="1" applyAlignment="1">
      <alignment horizontal="center" vertical="center" wrapText="1"/>
    </xf>
    <xf numFmtId="171" fontId="2" fillId="0" borderId="3" xfId="6" applyNumberFormat="1" applyBorder="1" applyAlignment="1">
      <alignment horizontal="center"/>
    </xf>
    <xf numFmtId="9" fontId="2" fillId="0" borderId="3" xfId="6" applyNumberFormat="1" applyBorder="1" applyAlignment="1">
      <alignment horizontal="center"/>
    </xf>
    <xf numFmtId="0" fontId="17" fillId="0" borderId="0" xfId="6" applyFont="1" applyAlignment="1">
      <alignment horizontal="center" vertical="center" wrapText="1"/>
    </xf>
    <xf numFmtId="0" fontId="8" fillId="0" borderId="0" xfId="6" applyFont="1" applyAlignment="1">
      <alignment horizontal="center" vertical="center" wrapText="1"/>
    </xf>
    <xf numFmtId="172" fontId="2" fillId="0" borderId="3" xfId="6" applyNumberFormat="1" applyBorder="1" applyAlignment="1">
      <alignment horizontal="center"/>
    </xf>
    <xf numFmtId="1" fontId="8" fillId="0" borderId="3" xfId="6" applyNumberFormat="1" applyFont="1" applyBorder="1" applyAlignment="1">
      <alignment horizontal="center"/>
    </xf>
    <xf numFmtId="9" fontId="0" fillId="0" borderId="3" xfId="8" applyFont="1" applyBorder="1" applyAlignment="1">
      <alignment horizontal="center"/>
    </xf>
    <xf numFmtId="0" fontId="8" fillId="16" borderId="3" xfId="2" applyFont="1" applyFill="1" applyBorder="1" applyAlignment="1">
      <alignment vertical="center"/>
    </xf>
    <xf numFmtId="0" fontId="19" fillId="17" borderId="0" xfId="6" applyFont="1" applyFill="1" applyAlignment="1">
      <alignment horizontal="center" wrapText="1"/>
    </xf>
    <xf numFmtId="0" fontId="19" fillId="18" borderId="0" xfId="6" applyFont="1" applyFill="1" applyAlignment="1">
      <alignment horizontal="center" wrapText="1"/>
    </xf>
    <xf numFmtId="0" fontId="19" fillId="19" borderId="0" xfId="6" applyFont="1" applyFill="1" applyAlignment="1">
      <alignment horizontal="center" wrapText="1"/>
    </xf>
    <xf numFmtId="0" fontId="20" fillId="11" borderId="0" xfId="6" applyFont="1" applyFill="1" applyAlignment="1">
      <alignment horizontal="center" wrapText="1"/>
    </xf>
    <xf numFmtId="0" fontId="19" fillId="12" borderId="0" xfId="6" applyFont="1" applyFill="1" applyAlignment="1">
      <alignment horizontal="center" wrapText="1"/>
    </xf>
    <xf numFmtId="0" fontId="20" fillId="13" borderId="0" xfId="6" applyFont="1" applyFill="1" applyAlignment="1">
      <alignment horizontal="center" wrapText="1"/>
    </xf>
    <xf numFmtId="0" fontId="19" fillId="14" borderId="0" xfId="6" applyFont="1" applyFill="1" applyAlignment="1">
      <alignment horizontal="center" wrapText="1"/>
    </xf>
    <xf numFmtId="0" fontId="19" fillId="15" borderId="0" xfId="6" applyFont="1" applyFill="1" applyAlignment="1">
      <alignment horizontal="center" wrapText="1"/>
    </xf>
    <xf numFmtId="0" fontId="8" fillId="16" borderId="3" xfId="2" applyFont="1" applyFill="1" applyBorder="1" applyAlignment="1">
      <alignment wrapText="1"/>
    </xf>
    <xf numFmtId="0" fontId="21" fillId="0" borderId="0" xfId="2" applyFont="1"/>
    <xf numFmtId="173" fontId="5" fillId="0" borderId="0" xfId="2" applyNumberFormat="1"/>
    <xf numFmtId="167" fontId="8" fillId="0" borderId="0" xfId="6" applyNumberFormat="1" applyFont="1"/>
    <xf numFmtId="0" fontId="8" fillId="0" borderId="3" xfId="6" applyFont="1" applyBorder="1" applyAlignment="1">
      <alignment horizontal="left" vertical="center"/>
    </xf>
    <xf numFmtId="0" fontId="8" fillId="0" borderId="3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 wrapText="1"/>
    </xf>
    <xf numFmtId="167" fontId="8" fillId="0" borderId="3" xfId="6" applyNumberFormat="1" applyFont="1" applyBorder="1"/>
    <xf numFmtId="167" fontId="8" fillId="0" borderId="3" xfId="6" applyNumberFormat="1" applyFont="1" applyBorder="1" applyAlignment="1">
      <alignment horizontal="center"/>
    </xf>
    <xf numFmtId="165" fontId="0" fillId="0" borderId="3" xfId="8" applyNumberFormat="1" applyFont="1" applyBorder="1" applyAlignment="1">
      <alignment horizontal="center"/>
    </xf>
    <xf numFmtId="17" fontId="2" fillId="0" borderId="3" xfId="7" applyNumberFormat="1" applyFont="1" applyBorder="1" applyAlignment="1">
      <alignment horizontal="center" vertical="center"/>
    </xf>
    <xf numFmtId="167" fontId="2" fillId="0" borderId="3" xfId="6" applyNumberFormat="1" applyBorder="1" applyAlignment="1">
      <alignment horizontal="center" vertical="center"/>
    </xf>
    <xf numFmtId="0" fontId="8" fillId="0" borderId="0" xfId="6" applyFont="1" applyAlignment="1">
      <alignment horizontal="center"/>
    </xf>
    <xf numFmtId="0" fontId="17" fillId="20" borderId="3" xfId="6" applyFont="1" applyFill="1" applyBorder="1" applyAlignment="1">
      <alignment horizontal="center" vertical="center" wrapText="1"/>
    </xf>
    <xf numFmtId="0" fontId="8" fillId="11" borderId="3" xfId="6" applyFont="1" applyFill="1" applyBorder="1" applyAlignment="1">
      <alignment horizontal="center" vertical="center" wrapText="1"/>
    </xf>
    <xf numFmtId="0" fontId="17" fillId="21" borderId="3" xfId="6" applyFont="1" applyFill="1" applyBorder="1" applyAlignment="1">
      <alignment horizontal="center" vertical="center" wrapText="1"/>
    </xf>
    <xf numFmtId="0" fontId="17" fillId="22" borderId="3" xfId="6" applyFont="1" applyFill="1" applyBorder="1" applyAlignment="1">
      <alignment horizontal="center" vertical="center" wrapText="1"/>
    </xf>
    <xf numFmtId="0" fontId="8" fillId="13" borderId="3" xfId="6" applyFont="1" applyFill="1" applyBorder="1" applyAlignment="1">
      <alignment horizontal="center" vertical="center" wrapText="1"/>
    </xf>
    <xf numFmtId="0" fontId="17" fillId="15" borderId="3" xfId="6" applyFont="1" applyFill="1" applyBorder="1" applyAlignment="1">
      <alignment horizontal="center" vertical="center" wrapText="1"/>
    </xf>
    <xf numFmtId="0" fontId="19" fillId="0" borderId="0" xfId="6" applyFont="1" applyAlignment="1">
      <alignment horizontal="center" wrapText="1"/>
    </xf>
    <xf numFmtId="0" fontId="20" fillId="0" borderId="0" xfId="6" applyFont="1" applyAlignment="1">
      <alignment horizontal="center" wrapText="1"/>
    </xf>
    <xf numFmtId="0" fontId="19" fillId="14" borderId="0" xfId="6" applyFont="1" applyFill="1" applyAlignment="1">
      <alignment horizontal="center" vertical="center" wrapText="1"/>
    </xf>
    <xf numFmtId="0" fontId="19" fillId="17" borderId="0" xfId="6" applyFont="1" applyFill="1" applyAlignment="1">
      <alignment horizontal="center" vertical="center" wrapText="1"/>
    </xf>
    <xf numFmtId="0" fontId="19" fillId="15" borderId="0" xfId="6" applyFont="1" applyFill="1" applyAlignment="1">
      <alignment horizontal="center" vertical="center" wrapText="1"/>
    </xf>
    <xf numFmtId="0" fontId="20" fillId="13" borderId="0" xfId="6" applyFont="1" applyFill="1" applyAlignment="1">
      <alignment horizontal="center" vertical="center" wrapText="1"/>
    </xf>
    <xf numFmtId="0" fontId="2" fillId="0" borderId="0" xfId="6" applyAlignment="1">
      <alignment vertical="center"/>
    </xf>
    <xf numFmtId="17" fontId="0" fillId="0" borderId="3" xfId="7" applyNumberFormat="1" applyFont="1" applyBorder="1" applyAlignment="1">
      <alignment horizontal="center"/>
    </xf>
    <xf numFmtId="0" fontId="8" fillId="0" borderId="6" xfId="7" applyFont="1" applyBorder="1" applyAlignment="1">
      <alignment horizontal="center" vertical="center" wrapText="1"/>
    </xf>
    <xf numFmtId="167" fontId="8" fillId="0" borderId="3" xfId="6" applyNumberFormat="1" applyFont="1" applyBorder="1" applyAlignment="1">
      <alignment horizontal="center" vertical="center"/>
    </xf>
    <xf numFmtId="167" fontId="8" fillId="0" borderId="3" xfId="6" applyNumberFormat="1" applyFont="1" applyBorder="1" applyAlignment="1">
      <alignment horizontal="center" vertical="center" wrapText="1"/>
    </xf>
    <xf numFmtId="0" fontId="17" fillId="8" borderId="3" xfId="6" applyFont="1" applyFill="1" applyBorder="1" applyAlignment="1">
      <alignment horizontal="left" vertical="center" wrapText="1"/>
    </xf>
    <xf numFmtId="0" fontId="17" fillId="9" borderId="3" xfId="6" applyFont="1" applyFill="1" applyBorder="1" applyAlignment="1">
      <alignment horizontal="left" vertical="center" wrapText="1"/>
    </xf>
    <xf numFmtId="0" fontId="17" fillId="10" borderId="3" xfId="6" applyFont="1" applyFill="1" applyBorder="1" applyAlignment="1">
      <alignment horizontal="left" vertical="center" wrapText="1"/>
    </xf>
    <xf numFmtId="0" fontId="8" fillId="11" borderId="3" xfId="6" applyFont="1" applyFill="1" applyBorder="1" applyAlignment="1">
      <alignment horizontal="left" vertical="center" wrapText="1"/>
    </xf>
    <xf numFmtId="0" fontId="17" fillId="12" borderId="3" xfId="6" applyFont="1" applyFill="1" applyBorder="1" applyAlignment="1">
      <alignment horizontal="left" vertical="center" wrapText="1"/>
    </xf>
    <xf numFmtId="0" fontId="8" fillId="13" borderId="3" xfId="6" applyFont="1" applyFill="1" applyBorder="1" applyAlignment="1">
      <alignment horizontal="left" vertical="center" wrapText="1"/>
    </xf>
    <xf numFmtId="0" fontId="17" fillId="14" borderId="3" xfId="6" applyFont="1" applyFill="1" applyBorder="1" applyAlignment="1">
      <alignment horizontal="left" vertical="center" wrapText="1"/>
    </xf>
    <xf numFmtId="0" fontId="17" fillId="15" borderId="3" xfId="6" applyFont="1" applyFill="1" applyBorder="1" applyAlignment="1">
      <alignment horizontal="left" vertical="center" wrapText="1"/>
    </xf>
    <xf numFmtId="0" fontId="0" fillId="0" borderId="3" xfId="0" applyBorder="1" applyAlignment="1">
      <alignment horizontal="center"/>
    </xf>
    <xf numFmtId="0" fontId="0" fillId="0" borderId="3" xfId="0" pivotButton="1" applyBorder="1" applyAlignment="1">
      <alignment horizontal="center"/>
    </xf>
    <xf numFmtId="166" fontId="0" fillId="0" borderId="3" xfId="0" applyNumberFormat="1" applyBorder="1"/>
    <xf numFmtId="0" fontId="2" fillId="0" borderId="0" xfId="6" applyAlignment="1">
      <alignment wrapText="1"/>
    </xf>
    <xf numFmtId="166" fontId="2" fillId="0" borderId="3" xfId="6" applyNumberFormat="1" applyBorder="1"/>
    <xf numFmtId="167" fontId="2" fillId="0" borderId="3" xfId="6" applyNumberFormat="1" applyBorder="1"/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167" fontId="2" fillId="0" borderId="3" xfId="0" applyNumberFormat="1" applyFont="1" applyBorder="1" applyAlignment="1">
      <alignment horizontal="center" wrapText="1"/>
    </xf>
    <xf numFmtId="0" fontId="2" fillId="0" borderId="3" xfId="0" pivotButton="1" applyFont="1" applyBorder="1" applyAlignment="1">
      <alignment horizontal="center"/>
    </xf>
    <xf numFmtId="0" fontId="2" fillId="0" borderId="3" xfId="0" applyFont="1" applyBorder="1" applyAlignment="1">
      <alignment vertical="center" wrapText="1"/>
    </xf>
    <xf numFmtId="167" fontId="2" fillId="0" borderId="3" xfId="6" applyNumberFormat="1" applyBorder="1" applyAlignment="1">
      <alignment horizontal="center" wrapText="1"/>
    </xf>
    <xf numFmtId="9" fontId="2" fillId="0" borderId="3" xfId="8" applyFont="1" applyBorder="1" applyAlignment="1">
      <alignment wrapText="1"/>
    </xf>
    <xf numFmtId="167" fontId="8" fillId="0" borderId="3" xfId="6" applyNumberFormat="1" applyFont="1" applyBorder="1" applyAlignment="1">
      <alignment horizontal="center" wrapText="1"/>
    </xf>
    <xf numFmtId="167" fontId="8" fillId="0" borderId="3" xfId="5" applyNumberFormat="1" applyFont="1" applyBorder="1" applyAlignment="1">
      <alignment wrapText="1"/>
    </xf>
    <xf numFmtId="167" fontId="0" fillId="0" borderId="3" xfId="0" applyNumberFormat="1" applyBorder="1" applyAlignment="1">
      <alignment horizontal="center"/>
    </xf>
    <xf numFmtId="166" fontId="2" fillId="0" borderId="3" xfId="6" applyNumberFormat="1" applyBorder="1" applyAlignment="1">
      <alignment horizontal="center"/>
    </xf>
    <xf numFmtId="0" fontId="2" fillId="0" borderId="1" xfId="6" applyBorder="1" applyAlignment="1">
      <alignment horizontal="center"/>
    </xf>
    <xf numFmtId="0" fontId="19" fillId="17" borderId="3" xfId="6" applyFont="1" applyFill="1" applyBorder="1" applyAlignment="1">
      <alignment horizontal="center" wrapText="1"/>
    </xf>
    <xf numFmtId="0" fontId="19" fillId="18" borderId="3" xfId="6" applyFont="1" applyFill="1" applyBorder="1" applyAlignment="1">
      <alignment horizontal="center" wrapText="1"/>
    </xf>
    <xf numFmtId="0" fontId="19" fillId="19" borderId="3" xfId="6" applyFont="1" applyFill="1" applyBorder="1" applyAlignment="1">
      <alignment horizontal="center" wrapText="1"/>
    </xf>
    <xf numFmtId="0" fontId="20" fillId="11" borderId="3" xfId="6" applyFont="1" applyFill="1" applyBorder="1" applyAlignment="1">
      <alignment horizontal="center" wrapText="1"/>
    </xf>
    <xf numFmtId="0" fontId="19" fillId="12" borderId="3" xfId="6" applyFont="1" applyFill="1" applyBorder="1" applyAlignment="1">
      <alignment horizontal="center" wrapText="1"/>
    </xf>
    <xf numFmtId="0" fontId="20" fillId="13" borderId="3" xfId="6" applyFont="1" applyFill="1" applyBorder="1" applyAlignment="1">
      <alignment horizontal="center" wrapText="1"/>
    </xf>
    <xf numFmtId="0" fontId="19" fillId="14" borderId="3" xfId="6" applyFont="1" applyFill="1" applyBorder="1" applyAlignment="1">
      <alignment horizontal="center" wrapText="1"/>
    </xf>
    <xf numFmtId="0" fontId="19" fillId="15" borderId="3" xfId="6" applyFont="1" applyFill="1" applyBorder="1" applyAlignment="1">
      <alignment horizontal="center" wrapText="1"/>
    </xf>
    <xf numFmtId="0" fontId="2" fillId="0" borderId="3" xfId="6" applyBorder="1" applyAlignment="1">
      <alignment horizontal="center" vertical="center"/>
    </xf>
    <xf numFmtId="171" fontId="2" fillId="0" borderId="3" xfId="6" applyNumberFormat="1" applyBorder="1" applyAlignment="1">
      <alignment horizontal="center" vertical="center"/>
    </xf>
    <xf numFmtId="9" fontId="0" fillId="0" borderId="3" xfId="8" applyFont="1" applyBorder="1" applyAlignment="1">
      <alignment horizontal="center" vertical="center"/>
    </xf>
    <xf numFmtId="171" fontId="8" fillId="0" borderId="3" xfId="6" applyNumberFormat="1" applyFont="1" applyBorder="1" applyAlignment="1">
      <alignment horizontal="center" vertical="center"/>
    </xf>
    <xf numFmtId="165" fontId="0" fillId="0" borderId="3" xfId="8" applyNumberFormat="1" applyFont="1" applyBorder="1"/>
    <xf numFmtId="174" fontId="2" fillId="0" borderId="3" xfId="6" applyNumberFormat="1" applyBorder="1" applyAlignment="1">
      <alignment horizontal="center"/>
    </xf>
    <xf numFmtId="165" fontId="2" fillId="0" borderId="3" xfId="8" applyNumberFormat="1" applyFont="1" applyBorder="1" applyAlignment="1">
      <alignment horizontal="center"/>
    </xf>
    <xf numFmtId="9" fontId="2" fillId="0" borderId="3" xfId="8" applyFont="1" applyBorder="1" applyAlignment="1">
      <alignment horizontal="center"/>
    </xf>
    <xf numFmtId="0" fontId="11" fillId="0" borderId="3" xfId="4" applyBorder="1"/>
    <xf numFmtId="0" fontId="12" fillId="0" borderId="3" xfId="4" applyFont="1" applyFill="1" applyBorder="1"/>
    <xf numFmtId="0" fontId="12" fillId="0" borderId="3" xfId="4" applyFont="1" applyFill="1" applyBorder="1" applyAlignment="1"/>
    <xf numFmtId="0" fontId="2" fillId="0" borderId="3" xfId="0" applyFont="1" applyBorder="1" applyAlignment="1">
      <alignment wrapText="1"/>
    </xf>
    <xf numFmtId="0" fontId="12" fillId="0" borderId="3" xfId="4" applyFont="1" applyBorder="1"/>
    <xf numFmtId="167" fontId="2" fillId="0" borderId="3" xfId="0" applyNumberFormat="1" applyFont="1" applyBorder="1"/>
    <xf numFmtId="167" fontId="8" fillId="0" borderId="3" xfId="0" applyNumberFormat="1" applyFont="1" applyBorder="1"/>
    <xf numFmtId="0" fontId="1" fillId="0" borderId="3" xfId="0" applyFont="1" applyBorder="1"/>
    <xf numFmtId="0" fontId="2" fillId="0" borderId="0" xfId="0" applyFont="1" applyAlignment="1">
      <alignment vertical="top" wrapText="1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18" fillId="4" borderId="3" xfId="0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15" fillId="4" borderId="11" xfId="0" applyFont="1" applyFill="1" applyBorder="1" applyAlignment="1">
      <alignment horizontal="center" vertical="top" wrapText="1"/>
    </xf>
    <xf numFmtId="0" fontId="15" fillId="4" borderId="12" xfId="0" applyFont="1" applyFill="1" applyBorder="1" applyAlignment="1">
      <alignment horizontal="center" vertical="top" wrapText="1"/>
    </xf>
    <xf numFmtId="0" fontId="15" fillId="4" borderId="13" xfId="0" applyFont="1" applyFill="1" applyBorder="1" applyAlignment="1">
      <alignment horizontal="center" vertical="top" wrapText="1"/>
    </xf>
    <xf numFmtId="0" fontId="8" fillId="0" borderId="3" xfId="0" applyFont="1" applyBorder="1" applyAlignment="1">
      <alignment horizontal="center" wrapText="1"/>
    </xf>
    <xf numFmtId="0" fontId="9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8" fillId="7" borderId="3" xfId="6" applyFont="1" applyFill="1" applyBorder="1" applyAlignment="1">
      <alignment horizontal="center" wrapText="1"/>
    </xf>
    <xf numFmtId="0" fontId="8" fillId="0" borderId="3" xfId="6" applyFont="1" applyBorder="1" applyAlignment="1">
      <alignment horizontal="center"/>
    </xf>
    <xf numFmtId="0" fontId="8" fillId="0" borderId="1" xfId="6" applyFont="1" applyBorder="1" applyAlignment="1">
      <alignment horizontal="center"/>
    </xf>
    <xf numFmtId="0" fontId="8" fillId="0" borderId="7" xfId="6" applyFont="1" applyBorder="1" applyAlignment="1">
      <alignment horizontal="center"/>
    </xf>
    <xf numFmtId="0" fontId="8" fillId="0" borderId="5" xfId="6" applyFont="1" applyBorder="1" applyAlignment="1">
      <alignment horizontal="center"/>
    </xf>
    <xf numFmtId="0" fontId="8" fillId="0" borderId="3" xfId="6" applyFont="1" applyBorder="1" applyAlignment="1">
      <alignment horizontal="center" vertical="center" wrapText="1"/>
    </xf>
    <xf numFmtId="167" fontId="8" fillId="0" borderId="3" xfId="6" applyNumberFormat="1" applyFont="1" applyBorder="1" applyAlignment="1">
      <alignment horizontal="center"/>
    </xf>
  </cellXfs>
  <cellStyles count="9">
    <cellStyle name="Comma" xfId="5" builtinId="3"/>
    <cellStyle name="Hyperlink" xfId="4" builtinId="8"/>
    <cellStyle name="Normal" xfId="0" builtinId="0"/>
    <cellStyle name="Normal 2" xfId="3" xr:uid="{91C353AD-12A6-4B3C-BCDD-F6BA496133D9}"/>
    <cellStyle name="Normal 2 2" xfId="2" xr:uid="{5348B9CE-2E35-474D-993D-A007E8296C9D}"/>
    <cellStyle name="Normal 3" xfId="6" xr:uid="{AB2E437D-9A6C-454F-B8C9-8ADE87666248}"/>
    <cellStyle name="Normal 3 2" xfId="7" xr:uid="{AE8C18A6-87FF-4E3F-9DE7-49499D6FB0BC}"/>
    <cellStyle name="Percent" xfId="1" builtinId="5"/>
    <cellStyle name="Percent 2" xfId="8" xr:uid="{2F4CA1FE-8DDF-45A2-8B6A-BFF33011E168}"/>
  </cellStyles>
  <dxfs count="437">
    <dxf>
      <numFmt numFmtId="167" formatCode="[&gt;=1000000]\ ###\,###\,##0;[&gt;=100000]\ ###\,##0;\ ##,##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numFmt numFmtId="167" formatCode="[&gt;=1000000]\ ###\,###\,##0;[&gt;=100000]\ ###\,##0;\ ##,##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7" formatCode="[&gt;=1000000]\ ###\,###\,##0;[&gt;=100000]\ ###\,##0;\ ##,##0"/>
    </dxf>
    <dxf>
      <alignment horizontal="center"/>
    </dxf>
    <dxf>
      <numFmt numFmtId="167" formatCode="[&gt;=1000000]\ ###\,###\,##0;[&gt;=100000]\ ###\,##0;\ ##,##0"/>
    </dxf>
    <dxf>
      <numFmt numFmtId="167" formatCode="[&gt;=1000000]\ ###\,###\,##0;[&gt;=100000]\ ###\,##0;\ ##,##0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7" formatCode="[&gt;=1000000]\ ###\,###\,##0;[&gt;=100000]\ ###\,##0;\ ##,##0"/>
    </dxf>
    <dxf>
      <alignment horizontal="center"/>
    </dxf>
    <dxf>
      <alignment horizontal="center"/>
    </dxf>
    <dxf>
      <alignment horizontal="center"/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numFmt numFmtId="167" formatCode="[&gt;=1000000]\ ###\,###\,##0;[&gt;=100000]\ ###\,##0;\ ##,##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numFmt numFmtId="167" formatCode="[&gt;=1000000]\ ###\,###\,##0;[&gt;=100000]\ ###\,##0;\ ##,##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numFmt numFmtId="167" formatCode="[&gt;=1000000]\ ###\,###\,##0;[&gt;=100000]\ ###\,##0;\ ##,##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numFmt numFmtId="167" formatCode="[&gt;=1000000]\ ###\,###\,##0;[&gt;=100000]\ ###\,##0;\ ##,##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67" formatCode="[&gt;=1000000]\ ###\,###\,##0;[&gt;=100000]\ ###\,##0;\ ##,##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numFmt numFmtId="167" formatCode="[&gt;=1000000]\ ###\,###\,##0;[&gt;=100000]\ ###\,##0;\ ##,##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/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alignment vertical="center"/>
    </dxf>
    <dxf>
      <alignment horizontal="center"/>
    </dxf>
    <dxf>
      <alignment horizontal="center"/>
    </dxf>
    <dxf>
      <alignment horizontal="center"/>
    </dxf>
    <dxf>
      <numFmt numFmtId="167" formatCode="[&gt;=1000000]\ ###\,###\,##0;[&gt;=100000]\ ###\,##0;\ ##,##0"/>
    </dxf>
    <dxf>
      <alignment horizontal="center"/>
    </dxf>
    <dxf>
      <alignment wrapText="1"/>
    </dxf>
    <dxf>
      <alignment wrapText="1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67" formatCode="[&gt;=1000000]\ ###\,###\,##0;[&gt;=100000]\ ###\,##0;\ ##,##0"/>
    </dxf>
    <dxf>
      <alignment horizontal="center"/>
    </dxf>
    <dxf>
      <alignment wrapText="1"/>
    </dxf>
    <dxf>
      <alignment wrapText="1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numFmt numFmtId="13" formatCode="0%"/>
    </dxf>
    <dxf>
      <numFmt numFmtId="13" formatCode="0%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2" formatCode="0.00"/>
    </dxf>
    <dxf>
      <numFmt numFmtId="2" formatCode="0.00"/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numFmt numFmtId="166" formatCode="0.0"/>
    </dxf>
    <dxf>
      <numFmt numFmtId="166" formatCode="0.0"/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6" formatCode="0.0"/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6" formatCode="0.0"/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2" formatCode="0.00"/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6" formatCode="0.0"/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6" formatCode="0.0"/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2" formatCode="0.00"/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6" formatCode="0.0"/>
    </dxf>
    <dxf>
      <alignment horizontal="right"/>
    </dxf>
    <dxf>
      <numFmt numFmtId="2" formatCode="0.0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name val="Calibri"/>
      </font>
    </dxf>
    <dxf>
      <font>
        <name val="Calibri"/>
      </font>
    </dxf>
    <dxf>
      <font>
        <name val="Calibri"/>
      </font>
    </dxf>
    <dxf>
      <font>
        <name val="Calibri"/>
      </font>
    </dxf>
    <dxf>
      <font>
        <name val="Calibri"/>
      </font>
    </dxf>
    <dxf>
      <font>
        <name val="Calibri"/>
      </font>
    </dxf>
    <dxf>
      <numFmt numFmtId="168" formatCode="[&gt;=1000000]\ ###.00\,###\,##0;[&gt;=100000]\ ###.00\,##0;\ ##,##0.00"/>
    </dxf>
    <dxf>
      <numFmt numFmtId="168" formatCode="[&gt;=1000000]\ ###.00\,###\,##0;[&gt;=100000]\ ###.00\,##0;\ ##,##0.00"/>
    </dxf>
    <dxf>
      <numFmt numFmtId="168" formatCode="[&gt;=1000000]\ ###.00\,###\,##0;[&gt;=100000]\ ###.00\,##0;\ ##,##0.00"/>
    </dxf>
    <dxf>
      <numFmt numFmtId="167" formatCode="[&gt;=1000000]\ ###\,###\,##0;[&gt;=100000]\ ###\,##0;\ ##,##0"/>
    </dxf>
    <dxf>
      <alignment horizontal="right"/>
    </dxf>
    <dxf>
      <numFmt numFmtId="2" formatCode="0.00"/>
    </dxf>
    <dxf>
      <font>
        <name val="Calibri"/>
      </font>
    </dxf>
    <dxf>
      <font>
        <name val="Calibri"/>
      </font>
    </dxf>
    <dxf>
      <font>
        <name val="Calibri"/>
      </font>
    </dxf>
    <dxf>
      <font>
        <name val="Calibri"/>
      </font>
    </dxf>
    <dxf>
      <font>
        <name val="Calibri"/>
      </font>
    </dxf>
    <dxf>
      <font>
        <name val="Calibri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8" formatCode="[&gt;=1000000]\ ###.00\,###\,##0;[&gt;=100000]\ ###.00\,##0;\ ##,##0.00"/>
    </dxf>
    <dxf>
      <numFmt numFmtId="168" formatCode="[&gt;=1000000]\ ###.00\,###\,##0;[&gt;=100000]\ ###.00\,##0;\ ##,##0.00"/>
    </dxf>
    <dxf>
      <numFmt numFmtId="168" formatCode="[&gt;=1000000]\ ###.00\,###\,##0;[&gt;=100000]\ ###.00\,##0;\ ##,##0.00"/>
    </dxf>
    <dxf>
      <numFmt numFmtId="167" formatCode="[&gt;=1000000]\ ###\,###\,##0;[&gt;=100000]\ ###\,##0;\ ##,##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2" formatCode="0.00"/>
    </dxf>
    <dxf>
      <numFmt numFmtId="165" formatCode="0.0%"/>
    </dxf>
    <dxf>
      <alignment horizontal="right"/>
    </dxf>
    <dxf>
      <numFmt numFmtId="2" formatCode="0.0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name val="Calibri"/>
      </font>
    </dxf>
    <dxf>
      <font>
        <name val="Calibri"/>
      </font>
    </dxf>
    <dxf>
      <font>
        <name val="Calibri"/>
      </font>
    </dxf>
    <dxf>
      <font>
        <name val="Calibri"/>
      </font>
    </dxf>
    <dxf>
      <font>
        <name val="Calibri"/>
      </font>
    </dxf>
    <dxf>
      <font>
        <name val="Calibri"/>
      </font>
    </dxf>
    <dxf>
      <numFmt numFmtId="168" formatCode="[&gt;=1000000]\ ###.00\,###\,##0;[&gt;=100000]\ ###.00\,##0;\ ##,##0.00"/>
    </dxf>
    <dxf>
      <alignment horizontal="right"/>
    </dxf>
    <dxf>
      <numFmt numFmtId="2" formatCode="0.0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name val="Calibri"/>
      </font>
    </dxf>
    <dxf>
      <font>
        <name val="Calibri"/>
      </font>
    </dxf>
    <dxf>
      <font>
        <name val="Calibri"/>
      </font>
    </dxf>
    <dxf>
      <font>
        <name val="Calibri"/>
      </font>
    </dxf>
    <dxf>
      <font>
        <name val="Calibri"/>
      </font>
    </dxf>
    <dxf>
      <font>
        <name val="Calibri"/>
      </font>
    </dxf>
    <dxf>
      <numFmt numFmtId="168" formatCode="[&gt;=1000000]\ ###.00\,###\,##0;[&gt;=100000]\ ###.00\,##0;\ ##,##0.00"/>
    </dxf>
    <dxf>
      <numFmt numFmtId="168" formatCode="[&gt;=1000000]\ ###.00\,###\,##0;[&gt;=100000]\ ###.00\,##0;\ ##,##0.00"/>
    </dxf>
    <dxf>
      <numFmt numFmtId="167" formatCode="[&gt;=1000000]\ ###\,###\,##0;[&gt;=100000]\ ###\,##0;\ ##,##0"/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numFmt numFmtId="1" formatCode="0"/>
    </dxf>
    <dxf>
      <numFmt numFmtId="2" formatCode="0.0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CCD0D6"/>
      <color rgb="FF156082"/>
      <color rgb="FF33CCCC"/>
      <color rgb="FF002060"/>
      <color rgb="FF1635CE"/>
      <color rgb="FF1C4C74"/>
      <color rgb="FFE7E9EC"/>
      <color rgb="FF4E95D9"/>
      <color rgb="FF215F9A"/>
      <color rgb="FF0E28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pivotCacheDefinition" Target="pivotCache/pivotCacheDefinition8.xml"/><Relationship Id="rId39" Type="http://schemas.openxmlformats.org/officeDocument/2006/relationships/sharedStrings" Target="sharedStrings.xml"/><Relationship Id="rId21" Type="http://schemas.openxmlformats.org/officeDocument/2006/relationships/pivotCacheDefinition" Target="pivotCache/pivotCacheDefinition3.xml"/><Relationship Id="rId34" Type="http://schemas.openxmlformats.org/officeDocument/2006/relationships/pivotCacheDefinition" Target="pivotCache/pivotCacheDefinition1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pivotCacheDefinition" Target="pivotCache/pivotCacheDefinition7.xml"/><Relationship Id="rId33" Type="http://schemas.openxmlformats.org/officeDocument/2006/relationships/pivotCacheDefinition" Target="pivotCache/pivotCacheDefinition15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pivotCacheDefinition" Target="pivotCache/pivotCacheDefinition2.xml"/><Relationship Id="rId29" Type="http://schemas.openxmlformats.org/officeDocument/2006/relationships/pivotCacheDefinition" Target="pivotCache/pivotCacheDefinition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pivotCacheDefinition" Target="pivotCache/pivotCacheDefinition6.xml"/><Relationship Id="rId32" Type="http://schemas.openxmlformats.org/officeDocument/2006/relationships/pivotCacheDefinition" Target="pivotCache/pivotCacheDefinition14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pivotCacheDefinition" Target="pivotCache/pivotCacheDefinition5.xml"/><Relationship Id="rId28" Type="http://schemas.openxmlformats.org/officeDocument/2006/relationships/pivotCacheDefinition" Target="pivotCache/pivotCacheDefinition10.xml"/><Relationship Id="rId36" Type="http://schemas.openxmlformats.org/officeDocument/2006/relationships/pivotCacheDefinition" Target="pivotCache/pivotCacheDefinition18.xml"/><Relationship Id="rId10" Type="http://schemas.openxmlformats.org/officeDocument/2006/relationships/worksheet" Target="worksheets/sheet10.xml"/><Relationship Id="rId19" Type="http://schemas.openxmlformats.org/officeDocument/2006/relationships/pivotCacheDefinition" Target="pivotCache/pivotCacheDefinition1.xml"/><Relationship Id="rId31" Type="http://schemas.openxmlformats.org/officeDocument/2006/relationships/pivotCacheDefinition" Target="pivotCache/pivotCacheDefinition1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pivotCacheDefinition" Target="pivotCache/pivotCacheDefinition4.xml"/><Relationship Id="rId27" Type="http://schemas.openxmlformats.org/officeDocument/2006/relationships/pivotCacheDefinition" Target="pivotCache/pivotCacheDefinition9.xml"/><Relationship Id="rId30" Type="http://schemas.openxmlformats.org/officeDocument/2006/relationships/pivotCacheDefinition" Target="pivotCache/pivotCacheDefinition12.xml"/><Relationship Id="rId35" Type="http://schemas.openxmlformats.org/officeDocument/2006/relationships/pivotCacheDefinition" Target="pivotCache/pivotCacheDefinition17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7.xml"/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9.xml"/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0.xml"/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n-IN"/>
              <a:t>Sales Revenue vs Sales Volume </a:t>
            </a:r>
            <a:r>
              <a:rPr lang="en-IN" baseline="0"/>
              <a:t>: Total Business Brand M</a:t>
            </a:r>
            <a:endParaRPr lang="en-IN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IN"/>
        </a:p>
      </c:txPr>
    </c:title>
    <c:autoTitleDeleted val="0"/>
    <c:plotArea>
      <c:layout>
        <c:manualLayout>
          <c:layoutTarget val="inner"/>
          <c:xMode val="edge"/>
          <c:yMode val="edge"/>
          <c:x val="9.836481244888666E-2"/>
          <c:y val="0.3471634658876242"/>
          <c:w val="0.79314689713294906"/>
          <c:h val="0.41464358629154852"/>
        </c:manualLayout>
      </c:layout>
      <c:lineChart>
        <c:grouping val="standard"/>
        <c:varyColors val="0"/>
        <c:ser>
          <c:idx val="0"/>
          <c:order val="0"/>
          <c:tx>
            <c:strRef>
              <c:f>' Trend Chart Revenue,Vol,Price'!$D$4</c:f>
              <c:strCache>
                <c:ptCount val="1"/>
                <c:pt idx="0">
                  <c:v>Sales Revenue Total</c:v>
                </c:pt>
              </c:strCache>
            </c:strRef>
          </c:tx>
          <c:spPr>
            <a:ln w="28575" cap="rnd">
              <a:solidFill>
                <a:srgbClr val="4E95D9"/>
              </a:solidFill>
              <a:round/>
            </a:ln>
            <a:effectLst/>
          </c:spPr>
          <c:marker>
            <c:symbol val="none"/>
          </c:marker>
          <c:cat>
            <c:numRef>
              <c:f>' Trend Chart Revenue,Vol,Price'!$C$5:$C$40</c:f>
              <c:numCache>
                <c:formatCode>mmm\-yy</c:formatCode>
                <c:ptCount val="36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</c:numCache>
            </c:numRef>
          </c:cat>
          <c:val>
            <c:numRef>
              <c:f>' Trend Chart Revenue,Vol,Price'!$D$5:$D$40</c:f>
              <c:numCache>
                <c:formatCode>[&gt;=1000000]\ ###\,###\,##0;[&gt;=100000]\ ###\,##0;\ ##,##0</c:formatCode>
                <c:ptCount val="36"/>
                <c:pt idx="0">
                  <c:v>1014326.13624745</c:v>
                </c:pt>
                <c:pt idx="1">
                  <c:v>925841.75077642896</c:v>
                </c:pt>
                <c:pt idx="2">
                  <c:v>1097929.6380359</c:v>
                </c:pt>
                <c:pt idx="3">
                  <c:v>1075668.16415133</c:v>
                </c:pt>
                <c:pt idx="4">
                  <c:v>1223683.0087433199</c:v>
                </c:pt>
                <c:pt idx="5">
                  <c:v>1341353.22037104</c:v>
                </c:pt>
                <c:pt idx="6">
                  <c:v>1380573.7016380499</c:v>
                </c:pt>
                <c:pt idx="7">
                  <c:v>1359974.86890505</c:v>
                </c:pt>
                <c:pt idx="8">
                  <c:v>1426822.3848983599</c:v>
                </c:pt>
                <c:pt idx="9">
                  <c:v>1326423.9246026599</c:v>
                </c:pt>
                <c:pt idx="10">
                  <c:v>1394044.95722914</c:v>
                </c:pt>
                <c:pt idx="11">
                  <c:v>1608687.6177378299</c:v>
                </c:pt>
                <c:pt idx="12">
                  <c:v>1409272.60211347</c:v>
                </c:pt>
                <c:pt idx="13">
                  <c:v>1287510.4438199</c:v>
                </c:pt>
                <c:pt idx="14">
                  <c:v>1495924.5264651801</c:v>
                </c:pt>
                <c:pt idx="15">
                  <c:v>1446372.8828475701</c:v>
                </c:pt>
                <c:pt idx="16">
                  <c:v>1523352.1114984399</c:v>
                </c:pt>
                <c:pt idx="17">
                  <c:v>1629810.0432859301</c:v>
                </c:pt>
                <c:pt idx="18">
                  <c:v>1667597.63525095</c:v>
                </c:pt>
                <c:pt idx="19">
                  <c:v>1518742.3940359899</c:v>
                </c:pt>
                <c:pt idx="20">
                  <c:v>1698929.7413622499</c:v>
                </c:pt>
                <c:pt idx="21">
                  <c:v>1621764.2103845</c:v>
                </c:pt>
                <c:pt idx="22">
                  <c:v>1599569.03629464</c:v>
                </c:pt>
                <c:pt idx="23">
                  <c:v>1820495.03629243</c:v>
                </c:pt>
                <c:pt idx="24">
                  <c:v>1736975.60946302</c:v>
                </c:pt>
                <c:pt idx="25">
                  <c:v>1568094.3651833299</c:v>
                </c:pt>
                <c:pt idx="26">
                  <c:v>1765187.1882325599</c:v>
                </c:pt>
                <c:pt idx="27">
                  <c:v>1673093.6830299599</c:v>
                </c:pt>
                <c:pt idx="28">
                  <c:v>1753982.27777674</c:v>
                </c:pt>
                <c:pt idx="29">
                  <c:v>1947328.0015094101</c:v>
                </c:pt>
                <c:pt idx="30">
                  <c:v>1929931.2936297399</c:v>
                </c:pt>
                <c:pt idx="31">
                  <c:v>1771360.0489743301</c:v>
                </c:pt>
                <c:pt idx="32">
                  <c:v>1958569.81163704</c:v>
                </c:pt>
                <c:pt idx="33">
                  <c:v>1765360.29261291</c:v>
                </c:pt>
                <c:pt idx="34">
                  <c:v>1930912.1912493701</c:v>
                </c:pt>
                <c:pt idx="35">
                  <c:v>2051652.86539044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6B-480A-9062-96A1805DE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798527"/>
        <c:axId val="113799007"/>
      </c:lineChart>
      <c:lineChart>
        <c:grouping val="standard"/>
        <c:varyColors val="0"/>
        <c:ser>
          <c:idx val="1"/>
          <c:order val="1"/>
          <c:tx>
            <c:strRef>
              <c:f>' Trend Chart Revenue,Vol,Price'!$E$4</c:f>
              <c:strCache>
                <c:ptCount val="1"/>
                <c:pt idx="0">
                  <c:v>Sales Volume Total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 Trend Chart Revenue,Vol,Price'!$C$5:$C$40</c:f>
              <c:numCache>
                <c:formatCode>mmm\-yy</c:formatCode>
                <c:ptCount val="36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</c:numCache>
            </c:numRef>
          </c:cat>
          <c:val>
            <c:numRef>
              <c:f>' Trend Chart Revenue,Vol,Price'!$E$5:$E$40</c:f>
              <c:numCache>
                <c:formatCode>[&gt;=1000000]\ ###\,###\,##0;[&gt;=100000]\ ###\,##0;\ ##,##0</c:formatCode>
                <c:ptCount val="36"/>
                <c:pt idx="0">
                  <c:v>383756</c:v>
                </c:pt>
                <c:pt idx="1">
                  <c:v>367705</c:v>
                </c:pt>
                <c:pt idx="2">
                  <c:v>442299</c:v>
                </c:pt>
                <c:pt idx="3">
                  <c:v>424841</c:v>
                </c:pt>
                <c:pt idx="4">
                  <c:v>474619</c:v>
                </c:pt>
                <c:pt idx="5">
                  <c:v>490896</c:v>
                </c:pt>
                <c:pt idx="6">
                  <c:v>495584</c:v>
                </c:pt>
                <c:pt idx="7">
                  <c:v>501744</c:v>
                </c:pt>
                <c:pt idx="8">
                  <c:v>520147</c:v>
                </c:pt>
                <c:pt idx="9">
                  <c:v>500294</c:v>
                </c:pt>
                <c:pt idx="10">
                  <c:v>520339</c:v>
                </c:pt>
                <c:pt idx="11">
                  <c:v>618740</c:v>
                </c:pt>
                <c:pt idx="12">
                  <c:v>564967</c:v>
                </c:pt>
                <c:pt idx="13">
                  <c:v>503193</c:v>
                </c:pt>
                <c:pt idx="14">
                  <c:v>558419</c:v>
                </c:pt>
                <c:pt idx="15">
                  <c:v>532609</c:v>
                </c:pt>
                <c:pt idx="16">
                  <c:v>547508</c:v>
                </c:pt>
                <c:pt idx="17">
                  <c:v>564706</c:v>
                </c:pt>
                <c:pt idx="18">
                  <c:v>614885</c:v>
                </c:pt>
                <c:pt idx="19">
                  <c:v>532948</c:v>
                </c:pt>
                <c:pt idx="20">
                  <c:v>549630</c:v>
                </c:pt>
                <c:pt idx="21">
                  <c:v>554132</c:v>
                </c:pt>
                <c:pt idx="22">
                  <c:v>539731</c:v>
                </c:pt>
                <c:pt idx="23">
                  <c:v>584577</c:v>
                </c:pt>
                <c:pt idx="24">
                  <c:v>560775</c:v>
                </c:pt>
                <c:pt idx="25">
                  <c:v>514443</c:v>
                </c:pt>
                <c:pt idx="26">
                  <c:v>570118</c:v>
                </c:pt>
                <c:pt idx="27">
                  <c:v>540929</c:v>
                </c:pt>
                <c:pt idx="28">
                  <c:v>553757</c:v>
                </c:pt>
                <c:pt idx="29">
                  <c:v>601675</c:v>
                </c:pt>
                <c:pt idx="30">
                  <c:v>599064</c:v>
                </c:pt>
                <c:pt idx="31">
                  <c:v>556477</c:v>
                </c:pt>
                <c:pt idx="32">
                  <c:v>579100</c:v>
                </c:pt>
                <c:pt idx="33">
                  <c:v>540530</c:v>
                </c:pt>
                <c:pt idx="34">
                  <c:v>575161</c:v>
                </c:pt>
                <c:pt idx="35">
                  <c:v>610393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6B-480A-9062-96A1805DE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1100159"/>
        <c:axId val="1201099679"/>
      </c:lineChart>
      <c:dateAx>
        <c:axId val="11379852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Month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113799007"/>
        <c:crosses val="autoZero"/>
        <c:auto val="1"/>
        <c:lblOffset val="100"/>
        <c:baseTimeUnit val="months"/>
        <c:majorUnit val="1"/>
        <c:majorTimeUnit val="months"/>
      </c:dateAx>
      <c:valAx>
        <c:axId val="113799007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Sales Revenue ($)</a:t>
                </a:r>
              </a:p>
            </c:rich>
          </c:tx>
          <c:layout>
            <c:manualLayout>
              <c:xMode val="edge"/>
              <c:yMode val="edge"/>
              <c:x val="4.7337846239562231E-3"/>
              <c:y val="0.367162437097463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113798527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2.8348615075559004E-2"/>
                <c:y val="0.21200172411040691"/>
              </c:manualLayout>
            </c:layout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</c:dispUnitsLbl>
        </c:dispUnits>
      </c:valAx>
      <c:valAx>
        <c:axId val="1201099679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Sales Volume (Units Sold) </a:t>
                </a:r>
              </a:p>
            </c:rich>
          </c:tx>
          <c:layout>
            <c:manualLayout>
              <c:xMode val="edge"/>
              <c:yMode val="edge"/>
              <c:x val="0.9467903876107151"/>
              <c:y val="0.252903873558278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#,##0.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1201100159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2468114324644279"/>
                <c:y val="0.18535319668704126"/>
              </c:manualLayout>
            </c:layout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</c:dispUnitsLbl>
        </c:dispUnits>
      </c:valAx>
      <c:dateAx>
        <c:axId val="1201100159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201099679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n-IN"/>
              <a:t>Sales Volume vs Average Price : Category2</a:t>
            </a:r>
          </a:p>
        </c:rich>
      </c:tx>
      <c:layout>
        <c:manualLayout>
          <c:xMode val="edge"/>
          <c:yMode val="edge"/>
          <c:x val="0.26997587763890551"/>
          <c:y val="3.38773884669883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486935907205148"/>
          <c:y val="0.29137180637230475"/>
          <c:w val="0.80001405469477604"/>
          <c:h val="0.4982128974384531"/>
        </c:manualLayout>
      </c:layout>
      <c:lineChart>
        <c:grouping val="standard"/>
        <c:varyColors val="0"/>
        <c:ser>
          <c:idx val="0"/>
          <c:order val="0"/>
          <c:tx>
            <c:strRef>
              <c:f>' Trend Chart Revenue,Vol,Price'!$U$4</c:f>
              <c:strCache>
                <c:ptCount val="1"/>
                <c:pt idx="0">
                  <c:v>Sales Volume Category2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 Trend Chart Revenue,Vol,Price'!$K$5:$K$40</c:f>
              <c:numCache>
                <c:formatCode>mmm\-yy</c:formatCode>
                <c:ptCount val="36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</c:numCache>
            </c:numRef>
          </c:cat>
          <c:val>
            <c:numRef>
              <c:f>' Trend Chart Revenue,Vol,Price'!$U$5:$U$40</c:f>
              <c:numCache>
                <c:formatCode>[&gt;=1000000]\ ###\,###\,##0;[&gt;=100000]\ ###\,##0;\ ##,##0</c:formatCode>
                <c:ptCount val="36"/>
                <c:pt idx="0">
                  <c:v>22941</c:v>
                </c:pt>
                <c:pt idx="1">
                  <c:v>22536</c:v>
                </c:pt>
                <c:pt idx="2">
                  <c:v>25769</c:v>
                </c:pt>
                <c:pt idx="3">
                  <c:v>25316</c:v>
                </c:pt>
                <c:pt idx="4">
                  <c:v>29709</c:v>
                </c:pt>
                <c:pt idx="5">
                  <c:v>30302</c:v>
                </c:pt>
                <c:pt idx="6">
                  <c:v>31343</c:v>
                </c:pt>
                <c:pt idx="7">
                  <c:v>31221</c:v>
                </c:pt>
                <c:pt idx="8">
                  <c:v>28440</c:v>
                </c:pt>
                <c:pt idx="9">
                  <c:v>31443</c:v>
                </c:pt>
                <c:pt idx="10">
                  <c:v>35107</c:v>
                </c:pt>
                <c:pt idx="11">
                  <c:v>34319</c:v>
                </c:pt>
                <c:pt idx="12">
                  <c:v>31260</c:v>
                </c:pt>
                <c:pt idx="13">
                  <c:v>28214</c:v>
                </c:pt>
                <c:pt idx="14">
                  <c:v>31972</c:v>
                </c:pt>
                <c:pt idx="15">
                  <c:v>30611</c:v>
                </c:pt>
                <c:pt idx="16">
                  <c:v>31921</c:v>
                </c:pt>
                <c:pt idx="17">
                  <c:v>37807</c:v>
                </c:pt>
                <c:pt idx="18">
                  <c:v>41555</c:v>
                </c:pt>
                <c:pt idx="19">
                  <c:v>38779</c:v>
                </c:pt>
                <c:pt idx="20">
                  <c:v>32262</c:v>
                </c:pt>
                <c:pt idx="21">
                  <c:v>32640</c:v>
                </c:pt>
                <c:pt idx="22">
                  <c:v>30838</c:v>
                </c:pt>
                <c:pt idx="23">
                  <c:v>33593</c:v>
                </c:pt>
                <c:pt idx="24">
                  <c:v>37129</c:v>
                </c:pt>
                <c:pt idx="25">
                  <c:v>38093</c:v>
                </c:pt>
                <c:pt idx="26">
                  <c:v>44328</c:v>
                </c:pt>
                <c:pt idx="27">
                  <c:v>47779</c:v>
                </c:pt>
                <c:pt idx="28">
                  <c:v>46858</c:v>
                </c:pt>
                <c:pt idx="29">
                  <c:v>47280</c:v>
                </c:pt>
                <c:pt idx="30">
                  <c:v>41108</c:v>
                </c:pt>
                <c:pt idx="31">
                  <c:v>39072</c:v>
                </c:pt>
                <c:pt idx="32">
                  <c:v>38454</c:v>
                </c:pt>
                <c:pt idx="33">
                  <c:v>36725</c:v>
                </c:pt>
                <c:pt idx="34">
                  <c:v>37179</c:v>
                </c:pt>
                <c:pt idx="35">
                  <c:v>39938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C3-4F16-9DDD-92C0D6C1CA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272991"/>
        <c:axId val="158273471"/>
      </c:lineChart>
      <c:lineChart>
        <c:grouping val="standard"/>
        <c:varyColors val="0"/>
        <c:ser>
          <c:idx val="1"/>
          <c:order val="1"/>
          <c:tx>
            <c:strRef>
              <c:f>' Trend Chart Revenue,Vol,Price'!$V$4</c:f>
              <c:strCache>
                <c:ptCount val="1"/>
                <c:pt idx="0">
                  <c:v>Average Price Category2</c:v>
                </c:pt>
              </c:strCache>
            </c:strRef>
          </c:tx>
          <c:spPr>
            <a:ln w="28575" cap="rnd">
              <a:solidFill>
                <a:srgbClr val="4E95D9"/>
              </a:solidFill>
              <a:round/>
            </a:ln>
            <a:effectLst/>
          </c:spPr>
          <c:marker>
            <c:symbol val="none"/>
          </c:marker>
          <c:cat>
            <c:numRef>
              <c:f>' Trend Chart Revenue,Vol,Price'!$S$5:$S$40</c:f>
              <c:numCache>
                <c:formatCode>mmm\-yy</c:formatCode>
                <c:ptCount val="36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</c:numCache>
            </c:numRef>
          </c:cat>
          <c:val>
            <c:numRef>
              <c:f>' Trend Chart Revenue,Vol,Price'!$V$5:$V$40</c:f>
              <c:numCache>
                <c:formatCode>[&gt;=1000000]\ ###.00\,###\,##0;[&gt;=100000]\ ###.00\,##0;\ ##,##0.00</c:formatCode>
                <c:ptCount val="36"/>
                <c:pt idx="0">
                  <c:v>1.9114662027114999</c:v>
                </c:pt>
                <c:pt idx="1">
                  <c:v>1.9202813635924301</c:v>
                </c:pt>
                <c:pt idx="2">
                  <c:v>1.88927365060841</c:v>
                </c:pt>
                <c:pt idx="3">
                  <c:v>1.9920075422256001</c:v>
                </c:pt>
                <c:pt idx="4">
                  <c:v>1.9851815394271699</c:v>
                </c:pt>
                <c:pt idx="5">
                  <c:v>2.0383151304503002</c:v>
                </c:pt>
                <c:pt idx="6">
                  <c:v>2.04810421873538</c:v>
                </c:pt>
                <c:pt idx="7">
                  <c:v>2.0276588245697398</c:v>
                </c:pt>
                <c:pt idx="8">
                  <c:v>1.99717471473399</c:v>
                </c:pt>
                <c:pt idx="9">
                  <c:v>1.99618978169151</c:v>
                </c:pt>
                <c:pt idx="10">
                  <c:v>1.94575978469567</c:v>
                </c:pt>
                <c:pt idx="11">
                  <c:v>1.9423618250369801</c:v>
                </c:pt>
                <c:pt idx="12">
                  <c:v>1.9422536418290099</c:v>
                </c:pt>
                <c:pt idx="13">
                  <c:v>1.9369895787148801</c:v>
                </c:pt>
                <c:pt idx="14">
                  <c:v>1.97031316354775</c:v>
                </c:pt>
                <c:pt idx="15">
                  <c:v>1.99659322242893</c:v>
                </c:pt>
                <c:pt idx="16">
                  <c:v>1.9630170254760599</c:v>
                </c:pt>
                <c:pt idx="17">
                  <c:v>1.8419067825637201</c:v>
                </c:pt>
                <c:pt idx="18">
                  <c:v>1.6790889323528</c:v>
                </c:pt>
                <c:pt idx="19">
                  <c:v>1.6613916074560999</c:v>
                </c:pt>
                <c:pt idx="20">
                  <c:v>1.8816755672648</c:v>
                </c:pt>
                <c:pt idx="21">
                  <c:v>1.93213027891821</c:v>
                </c:pt>
                <c:pt idx="22">
                  <c:v>1.91872730805863</c:v>
                </c:pt>
                <c:pt idx="23">
                  <c:v>1.86919722435659</c:v>
                </c:pt>
                <c:pt idx="24">
                  <c:v>1.8563464153145799</c:v>
                </c:pt>
                <c:pt idx="25">
                  <c:v>1.66051216395498</c:v>
                </c:pt>
                <c:pt idx="26">
                  <c:v>1.6261346371718099</c:v>
                </c:pt>
                <c:pt idx="27">
                  <c:v>1.6088483135559799</c:v>
                </c:pt>
                <c:pt idx="28">
                  <c:v>1.6374524002878399</c:v>
                </c:pt>
                <c:pt idx="29">
                  <c:v>1.6413238819059099</c:v>
                </c:pt>
                <c:pt idx="30">
                  <c:v>1.68362061288079</c:v>
                </c:pt>
                <c:pt idx="31">
                  <c:v>1.66110492538673</c:v>
                </c:pt>
                <c:pt idx="32">
                  <c:v>1.6733705371707299</c:v>
                </c:pt>
                <c:pt idx="33">
                  <c:v>1.6852786753228699</c:v>
                </c:pt>
                <c:pt idx="34">
                  <c:v>1.6766504483960101</c:v>
                </c:pt>
                <c:pt idx="35">
                  <c:v>1.6348263002981001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C3-4F16-9DDD-92C0D6C1CA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9820223"/>
        <c:axId val="1239818783"/>
      </c:lineChart>
      <c:dateAx>
        <c:axId val="15827299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Month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158273471"/>
        <c:crosses val="autoZero"/>
        <c:auto val="1"/>
        <c:lblOffset val="100"/>
        <c:baseTimeUnit val="months"/>
        <c:majorUnit val="1"/>
        <c:majorTimeUnit val="months"/>
      </c:dateAx>
      <c:valAx>
        <c:axId val="158273471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Sales Volume (Units Sold) </a:t>
                </a:r>
              </a:p>
            </c:rich>
          </c:tx>
          <c:layout>
            <c:manualLayout>
              <c:xMode val="edge"/>
              <c:yMode val="edge"/>
              <c:x val="6.4516129032258064E-3"/>
              <c:y val="0.299430878102262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158272991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4.4806536279739226E-2"/>
                <c:y val="0.25761653211070135"/>
              </c:manualLayout>
            </c:layout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</c:dispUnitsLbl>
        </c:dispUnits>
      </c:valAx>
      <c:valAx>
        <c:axId val="1239818783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Average Price  ($)</a:t>
                </a:r>
              </a:p>
            </c:rich>
          </c:tx>
          <c:layout>
            <c:manualLayout>
              <c:xMode val="edge"/>
              <c:yMode val="edge"/>
              <c:x val="0.96299991533316398"/>
              <c:y val="0.357524502475165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1239820223"/>
        <c:crosses val="max"/>
        <c:crossBetween val="between"/>
      </c:valAx>
      <c:dateAx>
        <c:axId val="1239820223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239818783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n-IN"/>
              <a:t>Sales Revenue vs Sales Volume : Category3</a:t>
            </a:r>
          </a:p>
        </c:rich>
      </c:tx>
      <c:layout>
        <c:manualLayout>
          <c:xMode val="edge"/>
          <c:yMode val="edge"/>
          <c:x val="0.25955144770430327"/>
          <c:y val="2.06183488852725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917043434086866"/>
          <c:y val="0.29981062493770555"/>
          <c:w val="0.76990652781305557"/>
          <c:h val="0.47711585102495091"/>
        </c:manualLayout>
      </c:layout>
      <c:lineChart>
        <c:grouping val="standard"/>
        <c:varyColors val="0"/>
        <c:ser>
          <c:idx val="0"/>
          <c:order val="0"/>
          <c:tx>
            <c:strRef>
              <c:f>' Trend Chart Revenue,Vol,Price'!$AA$4</c:f>
              <c:strCache>
                <c:ptCount val="1"/>
                <c:pt idx="0">
                  <c:v>Sales Revenue Category3</c:v>
                </c:pt>
              </c:strCache>
            </c:strRef>
          </c:tx>
          <c:spPr>
            <a:ln w="28575" cap="rnd">
              <a:solidFill>
                <a:srgbClr val="4E95D9"/>
              </a:solidFill>
              <a:round/>
            </a:ln>
            <a:effectLst/>
          </c:spPr>
          <c:marker>
            <c:symbol val="none"/>
          </c:marker>
          <c:cat>
            <c:numRef>
              <c:f>' Trend Chart Revenue,Vol,Price'!$S$5:$S$40</c:f>
              <c:numCache>
                <c:formatCode>mmm\-yy</c:formatCode>
                <c:ptCount val="36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</c:numCache>
            </c:numRef>
          </c:cat>
          <c:val>
            <c:numRef>
              <c:f>' Trend Chart Revenue,Vol,Price'!$AA$5:$AA$40</c:f>
              <c:numCache>
                <c:formatCode>[&gt;=1000000]\ ###\,###\,##0;[&gt;=100000]\ ###\,##0;\ ##,##0</c:formatCode>
                <c:ptCount val="36"/>
                <c:pt idx="0">
                  <c:v>148492.82622298101</c:v>
                </c:pt>
                <c:pt idx="1">
                  <c:v>117547.85286226599</c:v>
                </c:pt>
                <c:pt idx="2">
                  <c:v>139137.452463978</c:v>
                </c:pt>
                <c:pt idx="3">
                  <c:v>140525.86573920801</c:v>
                </c:pt>
                <c:pt idx="4">
                  <c:v>162914.52911303</c:v>
                </c:pt>
                <c:pt idx="5">
                  <c:v>192857.51734756399</c:v>
                </c:pt>
                <c:pt idx="6">
                  <c:v>218164.344554676</c:v>
                </c:pt>
                <c:pt idx="7">
                  <c:v>235463.67901922399</c:v>
                </c:pt>
                <c:pt idx="8">
                  <c:v>296889.81987038098</c:v>
                </c:pt>
                <c:pt idx="9">
                  <c:v>178322.57458599599</c:v>
                </c:pt>
                <c:pt idx="10">
                  <c:v>178536.69141072399</c:v>
                </c:pt>
                <c:pt idx="11">
                  <c:v>215295.16366583301</c:v>
                </c:pt>
                <c:pt idx="12">
                  <c:v>218727.34688851101</c:v>
                </c:pt>
                <c:pt idx="13">
                  <c:v>186772.00652126101</c:v>
                </c:pt>
                <c:pt idx="14">
                  <c:v>267602.828597521</c:v>
                </c:pt>
                <c:pt idx="15">
                  <c:v>237460.288362183</c:v>
                </c:pt>
                <c:pt idx="16">
                  <c:v>250851.64364140201</c:v>
                </c:pt>
                <c:pt idx="17">
                  <c:v>280234.23967015097</c:v>
                </c:pt>
                <c:pt idx="18">
                  <c:v>278573.78569937201</c:v>
                </c:pt>
                <c:pt idx="19">
                  <c:v>220936.12570441101</c:v>
                </c:pt>
                <c:pt idx="20">
                  <c:v>352566.455316787</c:v>
                </c:pt>
                <c:pt idx="21">
                  <c:v>267972.74574355199</c:v>
                </c:pt>
                <c:pt idx="22">
                  <c:v>235729.58550902901</c:v>
                </c:pt>
                <c:pt idx="23">
                  <c:v>326708.15441988601</c:v>
                </c:pt>
                <c:pt idx="24">
                  <c:v>293122.21112952603</c:v>
                </c:pt>
                <c:pt idx="25">
                  <c:v>235312.77105716499</c:v>
                </c:pt>
                <c:pt idx="26">
                  <c:v>245426.805803847</c:v>
                </c:pt>
                <c:pt idx="27">
                  <c:v>231736.51683038601</c:v>
                </c:pt>
                <c:pt idx="28">
                  <c:v>251452.20921525001</c:v>
                </c:pt>
                <c:pt idx="29">
                  <c:v>289244.077894983</c:v>
                </c:pt>
                <c:pt idx="30">
                  <c:v>273634.854091393</c:v>
                </c:pt>
                <c:pt idx="31">
                  <c:v>221442.07199314999</c:v>
                </c:pt>
                <c:pt idx="32">
                  <c:v>383072.08297518699</c:v>
                </c:pt>
                <c:pt idx="33">
                  <c:v>238502.56044508301</c:v>
                </c:pt>
                <c:pt idx="34">
                  <c:v>409660.42128407699</c:v>
                </c:pt>
                <c:pt idx="35">
                  <c:v>316399.24618939398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4D-4170-9039-30930BA04D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272991"/>
        <c:axId val="158273471"/>
      </c:lineChart>
      <c:lineChart>
        <c:grouping val="standard"/>
        <c:varyColors val="0"/>
        <c:ser>
          <c:idx val="1"/>
          <c:order val="1"/>
          <c:tx>
            <c:strRef>
              <c:f>' Trend Chart Revenue,Vol,Price'!$AB$4</c:f>
              <c:strCache>
                <c:ptCount val="1"/>
                <c:pt idx="0">
                  <c:v>Sales Volume Category3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 Trend Chart Revenue,Vol,Price'!$S$5:$S$40</c:f>
              <c:numCache>
                <c:formatCode>mmm\-yy</c:formatCode>
                <c:ptCount val="36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</c:numCache>
            </c:numRef>
          </c:cat>
          <c:val>
            <c:numRef>
              <c:f>' Trend Chart Revenue,Vol,Price'!$AB$5:$AB$40</c:f>
              <c:numCache>
                <c:formatCode>[&gt;=1000000]\ ###\,###\,##0;[&gt;=100000]\ ###\,##0;\ ##,##0</c:formatCode>
                <c:ptCount val="36"/>
                <c:pt idx="0">
                  <c:v>41051</c:v>
                </c:pt>
                <c:pt idx="1">
                  <c:v>32437</c:v>
                </c:pt>
                <c:pt idx="2">
                  <c:v>38335</c:v>
                </c:pt>
                <c:pt idx="3">
                  <c:v>38677</c:v>
                </c:pt>
                <c:pt idx="4">
                  <c:v>44826</c:v>
                </c:pt>
                <c:pt idx="5">
                  <c:v>53064</c:v>
                </c:pt>
                <c:pt idx="6">
                  <c:v>59569</c:v>
                </c:pt>
                <c:pt idx="7">
                  <c:v>64263</c:v>
                </c:pt>
                <c:pt idx="8">
                  <c:v>79712</c:v>
                </c:pt>
                <c:pt idx="9">
                  <c:v>49323</c:v>
                </c:pt>
                <c:pt idx="10">
                  <c:v>50029</c:v>
                </c:pt>
                <c:pt idx="11">
                  <c:v>60001</c:v>
                </c:pt>
                <c:pt idx="12">
                  <c:v>58776</c:v>
                </c:pt>
                <c:pt idx="13">
                  <c:v>49594</c:v>
                </c:pt>
                <c:pt idx="14">
                  <c:v>71161</c:v>
                </c:pt>
                <c:pt idx="15">
                  <c:v>62704</c:v>
                </c:pt>
                <c:pt idx="16">
                  <c:v>66188</c:v>
                </c:pt>
                <c:pt idx="17">
                  <c:v>70836</c:v>
                </c:pt>
                <c:pt idx="18">
                  <c:v>70554</c:v>
                </c:pt>
                <c:pt idx="19">
                  <c:v>55950</c:v>
                </c:pt>
                <c:pt idx="20">
                  <c:v>71217</c:v>
                </c:pt>
                <c:pt idx="21">
                  <c:v>68651</c:v>
                </c:pt>
                <c:pt idx="22">
                  <c:v>60291</c:v>
                </c:pt>
                <c:pt idx="23">
                  <c:v>80971</c:v>
                </c:pt>
                <c:pt idx="24">
                  <c:v>71475</c:v>
                </c:pt>
                <c:pt idx="25">
                  <c:v>56246</c:v>
                </c:pt>
                <c:pt idx="26">
                  <c:v>58316</c:v>
                </c:pt>
                <c:pt idx="27">
                  <c:v>55072</c:v>
                </c:pt>
                <c:pt idx="28">
                  <c:v>59685</c:v>
                </c:pt>
                <c:pt idx="29">
                  <c:v>68770</c:v>
                </c:pt>
                <c:pt idx="30">
                  <c:v>65069</c:v>
                </c:pt>
                <c:pt idx="31">
                  <c:v>52633</c:v>
                </c:pt>
                <c:pt idx="32">
                  <c:v>70249</c:v>
                </c:pt>
                <c:pt idx="33">
                  <c:v>56835</c:v>
                </c:pt>
                <c:pt idx="34">
                  <c:v>93889</c:v>
                </c:pt>
                <c:pt idx="35">
                  <c:v>73665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4D-4170-9039-30930BA04D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9820223"/>
        <c:axId val="1239818783"/>
      </c:lineChart>
      <c:dateAx>
        <c:axId val="15827299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Month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158273471"/>
        <c:crosses val="autoZero"/>
        <c:auto val="1"/>
        <c:lblOffset val="100"/>
        <c:baseTimeUnit val="months"/>
        <c:majorUnit val="1"/>
        <c:majorTimeUnit val="months"/>
      </c:dateAx>
      <c:valAx>
        <c:axId val="158273471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Sales Volume (Units Sold) </a:t>
                </a:r>
              </a:p>
            </c:rich>
          </c:tx>
          <c:layout>
            <c:manualLayout>
              <c:xMode val="edge"/>
              <c:yMode val="edge"/>
              <c:x val="0.96344086021505382"/>
              <c:y val="0.2952114688195621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[&gt;=1000000]\ ###\,###\,##0;[&gt;=100000]\ ###\,##0;\ #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158272991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3.9150622301244602E-2"/>
                <c:y val="0.27449416924150305"/>
              </c:manualLayout>
            </c:layout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</c:dispUnitsLbl>
        </c:dispUnits>
      </c:valAx>
      <c:valAx>
        <c:axId val="1239818783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Sales Revenue ($)</a:t>
                </a:r>
              </a:p>
            </c:rich>
          </c:tx>
          <c:layout>
            <c:manualLayout>
              <c:xMode val="edge"/>
              <c:yMode val="edge"/>
              <c:x val="8.1612056557446525E-3"/>
              <c:y val="0.353305093192464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1239820223"/>
        <c:crosses val="max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92859131318262633"/>
                <c:y val="0.27027475995880262"/>
              </c:manualLayout>
            </c:layout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</c:dispUnitsLbl>
        </c:dispUnits>
      </c:valAx>
      <c:dateAx>
        <c:axId val="1239820223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239818783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05"/>
          <c:y val="0.19063291139240507"/>
          <c:w val="0.9"/>
          <c:h val="6.27642114355958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n-IN"/>
              <a:t>Sales Volume vs Average Price : Category3</a:t>
            </a:r>
          </a:p>
        </c:rich>
      </c:tx>
      <c:layout>
        <c:manualLayout>
          <c:xMode val="edge"/>
          <c:yMode val="edge"/>
          <c:x val="0.24179003611657474"/>
          <c:y val="3.3755347824377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992312251291169"/>
          <c:y val="0.29137180637230475"/>
          <c:w val="0.80001405469477604"/>
          <c:h val="0.4982128974384531"/>
        </c:manualLayout>
      </c:layout>
      <c:lineChart>
        <c:grouping val="standard"/>
        <c:varyColors val="0"/>
        <c:ser>
          <c:idx val="0"/>
          <c:order val="0"/>
          <c:tx>
            <c:strRef>
              <c:f>' Trend Chart Revenue,Vol,Price'!$AB$4</c:f>
              <c:strCache>
                <c:ptCount val="1"/>
                <c:pt idx="0">
                  <c:v>Sales Volume Category3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 Trend Chart Revenue,Vol,Price'!$K$5:$K$40</c:f>
              <c:numCache>
                <c:formatCode>mmm\-yy</c:formatCode>
                <c:ptCount val="36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</c:numCache>
            </c:numRef>
          </c:cat>
          <c:val>
            <c:numRef>
              <c:f>' Trend Chart Revenue,Vol,Price'!$AB$5:$AB$40</c:f>
              <c:numCache>
                <c:formatCode>[&gt;=1000000]\ ###\,###\,##0;[&gt;=100000]\ ###\,##0;\ ##,##0</c:formatCode>
                <c:ptCount val="36"/>
                <c:pt idx="0">
                  <c:v>41051</c:v>
                </c:pt>
                <c:pt idx="1">
                  <c:v>32437</c:v>
                </c:pt>
                <c:pt idx="2">
                  <c:v>38335</c:v>
                </c:pt>
                <c:pt idx="3">
                  <c:v>38677</c:v>
                </c:pt>
                <c:pt idx="4">
                  <c:v>44826</c:v>
                </c:pt>
                <c:pt idx="5">
                  <c:v>53064</c:v>
                </c:pt>
                <c:pt idx="6">
                  <c:v>59569</c:v>
                </c:pt>
                <c:pt idx="7">
                  <c:v>64263</c:v>
                </c:pt>
                <c:pt idx="8">
                  <c:v>79712</c:v>
                </c:pt>
                <c:pt idx="9">
                  <c:v>49323</c:v>
                </c:pt>
                <c:pt idx="10">
                  <c:v>50029</c:v>
                </c:pt>
                <c:pt idx="11">
                  <c:v>60001</c:v>
                </c:pt>
                <c:pt idx="12">
                  <c:v>58776</c:v>
                </c:pt>
                <c:pt idx="13">
                  <c:v>49594</c:v>
                </c:pt>
                <c:pt idx="14">
                  <c:v>71161</c:v>
                </c:pt>
                <c:pt idx="15">
                  <c:v>62704</c:v>
                </c:pt>
                <c:pt idx="16">
                  <c:v>66188</c:v>
                </c:pt>
                <c:pt idx="17">
                  <c:v>70836</c:v>
                </c:pt>
                <c:pt idx="18">
                  <c:v>70554</c:v>
                </c:pt>
                <c:pt idx="19">
                  <c:v>55950</c:v>
                </c:pt>
                <c:pt idx="20">
                  <c:v>71217</c:v>
                </c:pt>
                <c:pt idx="21">
                  <c:v>68651</c:v>
                </c:pt>
                <c:pt idx="22">
                  <c:v>60291</c:v>
                </c:pt>
                <c:pt idx="23">
                  <c:v>80971</c:v>
                </c:pt>
                <c:pt idx="24">
                  <c:v>71475</c:v>
                </c:pt>
                <c:pt idx="25">
                  <c:v>56246</c:v>
                </c:pt>
                <c:pt idx="26">
                  <c:v>58316</c:v>
                </c:pt>
                <c:pt idx="27">
                  <c:v>55072</c:v>
                </c:pt>
                <c:pt idx="28">
                  <c:v>59685</c:v>
                </c:pt>
                <c:pt idx="29">
                  <c:v>68770</c:v>
                </c:pt>
                <c:pt idx="30">
                  <c:v>65069</c:v>
                </c:pt>
                <c:pt idx="31">
                  <c:v>52633</c:v>
                </c:pt>
                <c:pt idx="32">
                  <c:v>70249</c:v>
                </c:pt>
                <c:pt idx="33">
                  <c:v>56835</c:v>
                </c:pt>
                <c:pt idx="34">
                  <c:v>93889</c:v>
                </c:pt>
                <c:pt idx="35">
                  <c:v>73665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19-4863-9EBC-9495F2364C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272991"/>
        <c:axId val="158273471"/>
      </c:lineChart>
      <c:lineChart>
        <c:grouping val="standard"/>
        <c:varyColors val="0"/>
        <c:ser>
          <c:idx val="1"/>
          <c:order val="1"/>
          <c:tx>
            <c:strRef>
              <c:f>' Trend Chart Revenue,Vol,Price'!$AC$4</c:f>
              <c:strCache>
                <c:ptCount val="1"/>
                <c:pt idx="0">
                  <c:v>Average Price Category3</c:v>
                </c:pt>
              </c:strCache>
            </c:strRef>
          </c:tx>
          <c:spPr>
            <a:ln w="28575" cap="rnd">
              <a:solidFill>
                <a:srgbClr val="4E95D9"/>
              </a:solidFill>
              <a:round/>
            </a:ln>
            <a:effectLst/>
          </c:spPr>
          <c:marker>
            <c:symbol val="none"/>
          </c:marker>
          <c:cat>
            <c:numRef>
              <c:f>' Trend Chart Revenue,Vol,Price'!$S$5:$S$40</c:f>
              <c:numCache>
                <c:formatCode>mmm\-yy</c:formatCode>
                <c:ptCount val="36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</c:numCache>
            </c:numRef>
          </c:cat>
          <c:val>
            <c:numRef>
              <c:f>' Trend Chart Revenue,Vol,Price'!$AC$5:$AC$40</c:f>
              <c:numCache>
                <c:formatCode>[&gt;=1000000]\ ###.00\,###\,##0;[&gt;=100000]\ ###.00\,##0;\ ##,##0.00</c:formatCode>
                <c:ptCount val="36"/>
                <c:pt idx="0">
                  <c:v>3.6172767100187899</c:v>
                </c:pt>
                <c:pt idx="1">
                  <c:v>3.6238817665710599</c:v>
                </c:pt>
                <c:pt idx="2">
                  <c:v>3.6295148679790801</c:v>
                </c:pt>
                <c:pt idx="3">
                  <c:v>3.63331865809675</c:v>
                </c:pt>
                <c:pt idx="4">
                  <c:v>3.6343757888955102</c:v>
                </c:pt>
                <c:pt idx="5">
                  <c:v>3.6344323335512501</c:v>
                </c:pt>
                <c:pt idx="6">
                  <c:v>3.6623805092359398</c:v>
                </c:pt>
                <c:pt idx="7">
                  <c:v>3.6640629758838501</c:v>
                </c:pt>
                <c:pt idx="8">
                  <c:v>3.7245310601964698</c:v>
                </c:pt>
                <c:pt idx="9">
                  <c:v>3.6154040627292798</c:v>
                </c:pt>
                <c:pt idx="10">
                  <c:v>3.5686640030926799</c:v>
                </c:pt>
                <c:pt idx="11">
                  <c:v>3.5881929245484701</c:v>
                </c:pt>
                <c:pt idx="12">
                  <c:v>3.7213717654912002</c:v>
                </c:pt>
                <c:pt idx="13">
                  <c:v>3.7660202145675101</c:v>
                </c:pt>
                <c:pt idx="14">
                  <c:v>3.7605265327570101</c:v>
                </c:pt>
                <c:pt idx="15">
                  <c:v>3.7870038332831002</c:v>
                </c:pt>
                <c:pt idx="16">
                  <c:v>3.7899867595546302</c:v>
                </c:pt>
                <c:pt idx="17">
                  <c:v>3.9560991539633998</c:v>
                </c:pt>
                <c:pt idx="18">
                  <c:v>3.9483769268839799</c:v>
                </c:pt>
                <c:pt idx="19">
                  <c:v>3.9488136855122602</c:v>
                </c:pt>
                <c:pt idx="20">
                  <c:v>4.9505940339636201</c:v>
                </c:pt>
                <c:pt idx="21">
                  <c:v>3.9034062977021802</c:v>
                </c:pt>
                <c:pt idx="22">
                  <c:v>3.9098635867547298</c:v>
                </c:pt>
                <c:pt idx="23">
                  <c:v>4.0348785913461196</c:v>
                </c:pt>
                <c:pt idx="24">
                  <c:v>4.1010452763837204</c:v>
                </c:pt>
                <c:pt idx="25">
                  <c:v>4.18363565510729</c:v>
                </c:pt>
                <c:pt idx="26">
                  <c:v>4.2085672166103096</c:v>
                </c:pt>
                <c:pt idx="27">
                  <c:v>4.2078827140903998</c:v>
                </c:pt>
                <c:pt idx="28">
                  <c:v>4.2129883423850201</c:v>
                </c:pt>
                <c:pt idx="29">
                  <c:v>4.2059630346805701</c:v>
                </c:pt>
                <c:pt idx="30">
                  <c:v>4.2053028952557003</c:v>
                </c:pt>
                <c:pt idx="31">
                  <c:v>4.2072857711540301</c:v>
                </c:pt>
                <c:pt idx="32">
                  <c:v>5.4530610111914397</c:v>
                </c:pt>
                <c:pt idx="33">
                  <c:v>4.1964029285665996</c:v>
                </c:pt>
                <c:pt idx="34">
                  <c:v>4.36324192699972</c:v>
                </c:pt>
                <c:pt idx="35">
                  <c:v>4.2951095661357996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19-4863-9EBC-9495F2364C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9820223"/>
        <c:axId val="1239818783"/>
      </c:lineChart>
      <c:dateAx>
        <c:axId val="15827299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Month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158273471"/>
        <c:crosses val="autoZero"/>
        <c:auto val="1"/>
        <c:lblOffset val="100"/>
        <c:baseTimeUnit val="months"/>
        <c:majorUnit val="1"/>
        <c:majorTimeUnit val="months"/>
      </c:dateAx>
      <c:valAx>
        <c:axId val="158273471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Sales Volume (Units Sold) </a:t>
                </a:r>
              </a:p>
            </c:rich>
          </c:tx>
          <c:layout>
            <c:manualLayout>
              <c:xMode val="edge"/>
              <c:yMode val="edge"/>
              <c:x val="6.4516129032258064E-3"/>
              <c:y val="0.299430878102262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158272991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5.1258149182965035E-2"/>
                <c:y val="0.25761653211070135"/>
              </c:manualLayout>
            </c:layout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</c:dispUnitsLbl>
        </c:dispUnits>
      </c:valAx>
      <c:valAx>
        <c:axId val="1239818783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Average Price  ($)</a:t>
                </a:r>
              </a:p>
            </c:rich>
          </c:tx>
          <c:layout>
            <c:manualLayout>
              <c:xMode val="edge"/>
              <c:yMode val="edge"/>
              <c:x val="0.96299991533316398"/>
              <c:y val="0.357524502475165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1239820223"/>
        <c:crosses val="max"/>
        <c:crossBetween val="between"/>
      </c:valAx>
      <c:dateAx>
        <c:axId val="1239820223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239818783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05"/>
          <c:y val="0.19063291139240507"/>
          <c:w val="0.9"/>
          <c:h val="7.12030300009967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n-IN"/>
              <a:t>Yearly Comparison of Sales</a:t>
            </a:r>
            <a:r>
              <a:rPr lang="en-IN" baseline="0"/>
              <a:t> Revenue Total (in Mn $)</a:t>
            </a:r>
            <a:r>
              <a:rPr lang="en-IN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 Trend Chart Revenue,Vol,Price'!$C$94</c:f>
              <c:strCache>
                <c:ptCount val="1"/>
                <c:pt idx="0">
                  <c:v>Sales Revenue 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 Trend Chart Revenue,Vol,Price'!$B$95:$B$97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 Trend Chart Revenue,Vol,Price'!$C$95:$C$97</c:f>
              <c:numCache>
                <c:formatCode>[&gt;=1000000]\ ###\,###\,##0;[&gt;=100000]\ ###\,##0;\ ##,##0</c:formatCode>
                <c:ptCount val="3"/>
                <c:pt idx="0">
                  <c:v>15175329.373336557</c:v>
                </c:pt>
                <c:pt idx="1">
                  <c:v>18719340.663651247</c:v>
                </c:pt>
                <c:pt idx="2">
                  <c:v>21852447.628688846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F4-4652-9FA0-E021DFCB20C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14207552"/>
        <c:axId val="214208032"/>
      </c:barChart>
      <c:catAx>
        <c:axId val="214207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214208032"/>
        <c:crosses val="autoZero"/>
        <c:auto val="1"/>
        <c:lblAlgn val="ctr"/>
        <c:lblOffset val="100"/>
        <c:noMultiLvlLbl val="0"/>
      </c:catAx>
      <c:valAx>
        <c:axId val="21420803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Sales Revenue Total (in Mn $)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214207552"/>
        <c:crosses val="autoZero"/>
        <c:crossBetween val="between"/>
        <c:dispUnits>
          <c:builtInUnit val="million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n-IN"/>
              <a:t>Yearly Comparison of Sales</a:t>
            </a:r>
            <a:r>
              <a:rPr lang="en-IN" baseline="0"/>
              <a:t> Volume Total (in Mn $)</a:t>
            </a:r>
            <a:r>
              <a:rPr lang="en-IN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 Trend Chart Revenue,Vol,Price'!$D$94</c:f>
              <c:strCache>
                <c:ptCount val="1"/>
                <c:pt idx="0">
                  <c:v>Sales Volume 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 Trend Chart Revenue,Vol,Price'!$B$95:$B$97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 Trend Chart Revenue,Vol,Price'!$D$95:$D$97</c:f>
              <c:numCache>
                <c:formatCode>[&gt;=1000000]\ ###\,###\,##0;[&gt;=100000]\ ###\,##0;\ ##,##0</c:formatCode>
                <c:ptCount val="3"/>
                <c:pt idx="0">
                  <c:v>5740964</c:v>
                </c:pt>
                <c:pt idx="1">
                  <c:v>6647305</c:v>
                </c:pt>
                <c:pt idx="2">
                  <c:v>6802422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A6-49E6-8449-B3F7D7321AC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14207552"/>
        <c:axId val="214208032"/>
      </c:barChart>
      <c:catAx>
        <c:axId val="214207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214208032"/>
        <c:crosses val="autoZero"/>
        <c:auto val="1"/>
        <c:lblAlgn val="ctr"/>
        <c:lblOffset val="100"/>
        <c:noMultiLvlLbl val="0"/>
      </c:catAx>
      <c:valAx>
        <c:axId val="21420803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Sales Volume Total (in Mn $)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214207552"/>
        <c:crosses val="autoZero"/>
        <c:crossBetween val="between"/>
        <c:dispUnits>
          <c:builtInUnit val="million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n-IN"/>
              <a:t>Yearly Comparison of Average Price Total </a:t>
            </a:r>
            <a:r>
              <a:rPr lang="en-IN" baseline="0"/>
              <a:t>(in $)</a:t>
            </a:r>
            <a:r>
              <a:rPr lang="en-IN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 Trend Chart Revenue,Vol,Price'!$E$94</c:f>
              <c:strCache>
                <c:ptCount val="1"/>
                <c:pt idx="0">
                  <c:v>Average of Average Price 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 Trend Chart Revenue,Vol,Price'!$B$95:$B$97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 Trend Chart Revenue,Vol,Price'!$E$95:$E$97</c:f>
              <c:numCache>
                <c:formatCode>0.00</c:formatCode>
                <c:ptCount val="3"/>
                <c:pt idx="0">
                  <c:v>2.6379753058601518</c:v>
                </c:pt>
                <c:pt idx="1">
                  <c:v>2.8144487056189416</c:v>
                </c:pt>
                <c:pt idx="2">
                  <c:v>3.2091579741472382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07-493C-9895-A6748338760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14207552"/>
        <c:axId val="214208032"/>
      </c:barChart>
      <c:catAx>
        <c:axId val="214207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214208032"/>
        <c:crosses val="autoZero"/>
        <c:auto val="1"/>
        <c:lblAlgn val="ctr"/>
        <c:lblOffset val="100"/>
        <c:noMultiLvlLbl val="0"/>
      </c:catAx>
      <c:valAx>
        <c:axId val="21420803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Average Price</a:t>
                </a:r>
                <a:r>
                  <a:rPr lang="en-IN" baseline="0"/>
                  <a:t> </a:t>
                </a:r>
                <a:r>
                  <a:rPr lang="en-IN"/>
                  <a:t>Total (in $)</a:t>
                </a:r>
              </a:p>
            </c:rich>
          </c:tx>
          <c:layout>
            <c:manualLayout>
              <c:xMode val="edge"/>
              <c:yMode val="edge"/>
              <c:x val="1.5263496626707153E-2"/>
              <c:y val="0.18176188031128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214207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n-IN"/>
              <a:t>Category-wise Sales Revenue Comparison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118904739385091"/>
          <c:y val="0.32214438135024287"/>
          <c:w val="0.83193869883087923"/>
          <c:h val="0.41331482929213964"/>
        </c:manualLayout>
      </c:layout>
      <c:lineChart>
        <c:grouping val="standard"/>
        <c:varyColors val="0"/>
        <c:ser>
          <c:idx val="0"/>
          <c:order val="0"/>
          <c:tx>
            <c:strRef>
              <c:f>'Category-wise Comparison Charts'!$C$3</c:f>
              <c:strCache>
                <c:ptCount val="1"/>
                <c:pt idx="0">
                  <c:v>Sales Revenue Category1</c:v>
                </c:pt>
              </c:strCache>
            </c:strRef>
          </c:tx>
          <c:spPr>
            <a:ln w="28575" cap="rnd">
              <a:solidFill>
                <a:srgbClr val="33CCCC"/>
              </a:solidFill>
              <a:round/>
            </a:ln>
            <a:effectLst/>
          </c:spPr>
          <c:marker>
            <c:symbol val="none"/>
          </c:marker>
          <c:cat>
            <c:numRef>
              <c:f>'Category-wise Comparison Charts'!$B$4:$B$39</c:f>
              <c:numCache>
                <c:formatCode>mmm\-yy</c:formatCode>
                <c:ptCount val="36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</c:numCache>
            </c:numRef>
          </c:cat>
          <c:val>
            <c:numRef>
              <c:f>'Category-wise Comparison Charts'!$C$4:$C$39</c:f>
              <c:numCache>
                <c:formatCode>[&gt;=1000000]\ ###\,###\,##0;[&gt;=100000]\ ###\,##0;\ ##,##0</c:formatCode>
                <c:ptCount val="36"/>
                <c:pt idx="0">
                  <c:v>6581.4599999999991</c:v>
                </c:pt>
                <c:pt idx="1">
                  <c:v>8064.6600000000071</c:v>
                </c:pt>
                <c:pt idx="2">
                  <c:v>10275.349999999991</c:v>
                </c:pt>
                <c:pt idx="3">
                  <c:v>6372.29</c:v>
                </c:pt>
                <c:pt idx="4">
                  <c:v>6124.319999999997</c:v>
                </c:pt>
                <c:pt idx="5">
                  <c:v>7419.0599999999931</c:v>
                </c:pt>
                <c:pt idx="6">
                  <c:v>7040.0799999999981</c:v>
                </c:pt>
                <c:pt idx="7">
                  <c:v>13011.440000000004</c:v>
                </c:pt>
                <c:pt idx="8">
                  <c:v>10518.899999999981</c:v>
                </c:pt>
                <c:pt idx="9">
                  <c:v>8843.2099999999955</c:v>
                </c:pt>
                <c:pt idx="10">
                  <c:v>12619.119999999983</c:v>
                </c:pt>
                <c:pt idx="11">
                  <c:v>15439.539999999999</c:v>
                </c:pt>
                <c:pt idx="12">
                  <c:v>17406.479999999981</c:v>
                </c:pt>
                <c:pt idx="13">
                  <c:v>12418.939999999964</c:v>
                </c:pt>
                <c:pt idx="14">
                  <c:v>13593.100000000011</c:v>
                </c:pt>
                <c:pt idx="15">
                  <c:v>13139.470000000028</c:v>
                </c:pt>
                <c:pt idx="16">
                  <c:v>14335.690000000011</c:v>
                </c:pt>
                <c:pt idx="17">
                  <c:v>16151.420000000046</c:v>
                </c:pt>
                <c:pt idx="18">
                  <c:v>13709.56</c:v>
                </c:pt>
                <c:pt idx="19">
                  <c:v>13876.069999999996</c:v>
                </c:pt>
                <c:pt idx="20">
                  <c:v>14010.670000000002</c:v>
                </c:pt>
                <c:pt idx="21">
                  <c:v>11375.900000000007</c:v>
                </c:pt>
                <c:pt idx="22">
                  <c:v>11838.000000000016</c:v>
                </c:pt>
                <c:pt idx="23">
                  <c:v>14471.110000000011</c:v>
                </c:pt>
                <c:pt idx="24">
                  <c:v>19045.680000000022</c:v>
                </c:pt>
                <c:pt idx="25">
                  <c:v>16146.020000000037</c:v>
                </c:pt>
                <c:pt idx="26">
                  <c:v>16447.210000000021</c:v>
                </c:pt>
                <c:pt idx="27">
                  <c:v>14888.170000000029</c:v>
                </c:pt>
                <c:pt idx="28">
                  <c:v>15072.790000000028</c:v>
                </c:pt>
                <c:pt idx="29">
                  <c:v>16930.430000000004</c:v>
                </c:pt>
                <c:pt idx="30">
                  <c:v>14139.930000000011</c:v>
                </c:pt>
                <c:pt idx="31">
                  <c:v>13052.310000000001</c:v>
                </c:pt>
                <c:pt idx="32">
                  <c:v>12888.149999999994</c:v>
                </c:pt>
                <c:pt idx="33">
                  <c:v>11751.309999999989</c:v>
                </c:pt>
                <c:pt idx="34">
                  <c:v>13048.89999999998</c:v>
                </c:pt>
                <c:pt idx="35">
                  <c:v>14893.709999999955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A0-4E97-B9DA-EEE40934F18E}"/>
            </c:ext>
          </c:extLst>
        </c:ser>
        <c:ser>
          <c:idx val="1"/>
          <c:order val="1"/>
          <c:tx>
            <c:strRef>
              <c:f>'Category-wise Comparison Charts'!$D$3</c:f>
              <c:strCache>
                <c:ptCount val="1"/>
                <c:pt idx="0">
                  <c:v>Sales Revenue Category2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'Category-wise Comparison Charts'!$B$4:$B$39</c:f>
              <c:numCache>
                <c:formatCode>mmm\-yy</c:formatCode>
                <c:ptCount val="36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</c:numCache>
            </c:numRef>
          </c:cat>
          <c:val>
            <c:numRef>
              <c:f>'Category-wise Comparison Charts'!$D$4:$D$39</c:f>
              <c:numCache>
                <c:formatCode>[&gt;=1000000]\ ###\,###\,##0;[&gt;=100000]\ ###\,##0;\ ##,##0</c:formatCode>
                <c:ptCount val="36"/>
                <c:pt idx="0">
                  <c:v>43850.946156404403</c:v>
                </c:pt>
                <c:pt idx="1">
                  <c:v>43275.460809919103</c:v>
                </c:pt>
                <c:pt idx="2">
                  <c:v>48684.692702528198</c:v>
                </c:pt>
                <c:pt idx="3">
                  <c:v>50429.662938983303</c:v>
                </c:pt>
                <c:pt idx="4">
                  <c:v>58977.758354841797</c:v>
                </c:pt>
                <c:pt idx="5">
                  <c:v>61765.025082904896</c:v>
                </c:pt>
                <c:pt idx="6">
                  <c:v>64193.730527822998</c:v>
                </c:pt>
                <c:pt idx="7">
                  <c:v>63305.536161891701</c:v>
                </c:pt>
                <c:pt idx="8">
                  <c:v>56799.6488870346</c:v>
                </c:pt>
                <c:pt idx="9">
                  <c:v>62766.1953057262</c:v>
                </c:pt>
                <c:pt idx="10">
                  <c:v>68309.788761310701</c:v>
                </c:pt>
                <c:pt idx="11">
                  <c:v>66659.915473444198</c:v>
                </c:pt>
                <c:pt idx="12">
                  <c:v>60714.8488435748</c:v>
                </c:pt>
                <c:pt idx="13">
                  <c:v>54650.223973861597</c:v>
                </c:pt>
                <c:pt idx="14">
                  <c:v>62994.852464948599</c:v>
                </c:pt>
                <c:pt idx="15">
                  <c:v>61117.7151317721</c:v>
                </c:pt>
                <c:pt idx="16">
                  <c:v>62661.466470221203</c:v>
                </c:pt>
                <c:pt idx="17">
                  <c:v>69636.969728386393</c:v>
                </c:pt>
                <c:pt idx="18">
                  <c:v>69774.540583920694</c:v>
                </c:pt>
                <c:pt idx="19">
                  <c:v>64427.105145540198</c:v>
                </c:pt>
                <c:pt idx="20">
                  <c:v>60706.617151097002</c:v>
                </c:pt>
                <c:pt idx="21">
                  <c:v>63064.7323038904</c:v>
                </c:pt>
                <c:pt idx="22">
                  <c:v>59169.712725912199</c:v>
                </c:pt>
                <c:pt idx="23">
                  <c:v>62791.942357810898</c:v>
                </c:pt>
                <c:pt idx="24">
                  <c:v>68924.286054215001</c:v>
                </c:pt>
                <c:pt idx="25">
                  <c:v>63253.889861537202</c:v>
                </c:pt>
                <c:pt idx="26">
                  <c:v>72083.296196551906</c:v>
                </c:pt>
                <c:pt idx="27">
                  <c:v>76869.163573391299</c:v>
                </c:pt>
                <c:pt idx="28">
                  <c:v>76727.744572687807</c:v>
                </c:pt>
                <c:pt idx="29">
                  <c:v>77601.793136511304</c:v>
                </c:pt>
                <c:pt idx="30">
                  <c:v>69210.276154303298</c:v>
                </c:pt>
                <c:pt idx="31">
                  <c:v>64902.691644710299</c:v>
                </c:pt>
                <c:pt idx="32">
                  <c:v>64347.790636363301</c:v>
                </c:pt>
                <c:pt idx="33">
                  <c:v>61891.859351232299</c:v>
                </c:pt>
                <c:pt idx="34">
                  <c:v>62336.187020915197</c:v>
                </c:pt>
                <c:pt idx="35">
                  <c:v>65291.692781305603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A0-4E97-B9DA-EEE40934F18E}"/>
            </c:ext>
          </c:extLst>
        </c:ser>
        <c:ser>
          <c:idx val="2"/>
          <c:order val="2"/>
          <c:tx>
            <c:strRef>
              <c:f>'Category-wise Comparison Charts'!$E$3</c:f>
              <c:strCache>
                <c:ptCount val="1"/>
                <c:pt idx="0">
                  <c:v>Sales Revenue Category3</c:v>
                </c:pt>
              </c:strCache>
            </c:strRef>
          </c:tx>
          <c:spPr>
            <a:ln w="28575" cap="rnd">
              <a:solidFill>
                <a:srgbClr val="4E95D9"/>
              </a:solidFill>
              <a:round/>
            </a:ln>
            <a:effectLst/>
          </c:spPr>
          <c:marker>
            <c:symbol val="none"/>
          </c:marker>
          <c:cat>
            <c:numRef>
              <c:f>'Category-wise Comparison Charts'!$B$4:$B$39</c:f>
              <c:numCache>
                <c:formatCode>mmm\-yy</c:formatCode>
                <c:ptCount val="36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</c:numCache>
            </c:numRef>
          </c:cat>
          <c:val>
            <c:numRef>
              <c:f>'Category-wise Comparison Charts'!$E$4:$E$39</c:f>
              <c:numCache>
                <c:formatCode>[&gt;=1000000]\ ###\,###\,##0;[&gt;=100000]\ ###\,##0;\ ##,##0</c:formatCode>
                <c:ptCount val="36"/>
                <c:pt idx="0">
                  <c:v>148492.82622298101</c:v>
                </c:pt>
                <c:pt idx="1">
                  <c:v>117547.85286226599</c:v>
                </c:pt>
                <c:pt idx="2">
                  <c:v>139137.452463978</c:v>
                </c:pt>
                <c:pt idx="3">
                  <c:v>140525.86573920801</c:v>
                </c:pt>
                <c:pt idx="4">
                  <c:v>162914.52911303</c:v>
                </c:pt>
                <c:pt idx="5">
                  <c:v>192857.51734756399</c:v>
                </c:pt>
                <c:pt idx="6">
                  <c:v>218164.344554676</c:v>
                </c:pt>
                <c:pt idx="7">
                  <c:v>235463.67901922399</c:v>
                </c:pt>
                <c:pt idx="8">
                  <c:v>296889.81987038098</c:v>
                </c:pt>
                <c:pt idx="9">
                  <c:v>178322.57458599599</c:v>
                </c:pt>
                <c:pt idx="10">
                  <c:v>178536.69141072399</c:v>
                </c:pt>
                <c:pt idx="11">
                  <c:v>215295.16366583301</c:v>
                </c:pt>
                <c:pt idx="12">
                  <c:v>218727.34688851101</c:v>
                </c:pt>
                <c:pt idx="13">
                  <c:v>186772.00652126101</c:v>
                </c:pt>
                <c:pt idx="14">
                  <c:v>267602.828597521</c:v>
                </c:pt>
                <c:pt idx="15">
                  <c:v>237460.288362183</c:v>
                </c:pt>
                <c:pt idx="16">
                  <c:v>250851.64364140201</c:v>
                </c:pt>
                <c:pt idx="17">
                  <c:v>280234.23967015097</c:v>
                </c:pt>
                <c:pt idx="18">
                  <c:v>278573.78569937201</c:v>
                </c:pt>
                <c:pt idx="19">
                  <c:v>220936.12570441101</c:v>
                </c:pt>
                <c:pt idx="20">
                  <c:v>352566.455316787</c:v>
                </c:pt>
                <c:pt idx="21">
                  <c:v>267972.74574355199</c:v>
                </c:pt>
                <c:pt idx="22">
                  <c:v>235729.58550902901</c:v>
                </c:pt>
                <c:pt idx="23">
                  <c:v>326708.15441988601</c:v>
                </c:pt>
                <c:pt idx="24">
                  <c:v>293122.21112952603</c:v>
                </c:pt>
                <c:pt idx="25">
                  <c:v>235312.77105716499</c:v>
                </c:pt>
                <c:pt idx="26">
                  <c:v>245426.805803847</c:v>
                </c:pt>
                <c:pt idx="27">
                  <c:v>231736.51683038601</c:v>
                </c:pt>
                <c:pt idx="28">
                  <c:v>251452.20921525001</c:v>
                </c:pt>
                <c:pt idx="29">
                  <c:v>289244.077894983</c:v>
                </c:pt>
                <c:pt idx="30">
                  <c:v>273634.854091393</c:v>
                </c:pt>
                <c:pt idx="31">
                  <c:v>221442.07199314999</c:v>
                </c:pt>
                <c:pt idx="32">
                  <c:v>383072.08297518699</c:v>
                </c:pt>
                <c:pt idx="33">
                  <c:v>238502.56044508301</c:v>
                </c:pt>
                <c:pt idx="34">
                  <c:v>409660.42128407699</c:v>
                </c:pt>
                <c:pt idx="35">
                  <c:v>316399.24618939398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A0-4E97-B9DA-EEE40934F1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5464655"/>
        <c:axId val="325465615"/>
      </c:lineChart>
      <c:dateAx>
        <c:axId val="32546465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Month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325465615"/>
        <c:crosses val="autoZero"/>
        <c:auto val="1"/>
        <c:lblOffset val="100"/>
        <c:baseTimeUnit val="months"/>
        <c:majorUnit val="1"/>
        <c:majorTimeUnit val="months"/>
      </c:dateAx>
      <c:valAx>
        <c:axId val="325465615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Sales Revenue ($)</a:t>
                </a:r>
              </a:p>
            </c:rich>
          </c:tx>
          <c:layout>
            <c:manualLayout>
              <c:xMode val="edge"/>
              <c:yMode val="edge"/>
              <c:x val="7.8696412747533279E-3"/>
              <c:y val="0.359573652884926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325464655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5.4271752089464755E-2"/>
                <c:y val="0.30076507611369341"/>
              </c:manualLayout>
            </c:layout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3568409328427997"/>
          <c:y val="0.14856481481481484"/>
          <c:w val="0.79659717570602884"/>
          <c:h val="8.1246746810443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n-IN"/>
              <a:t>Category-wise Sales Volume Comparison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118904739385091"/>
          <c:y val="0.32214438135024287"/>
          <c:w val="0.83193869883087923"/>
          <c:h val="0.41331482929213964"/>
        </c:manualLayout>
      </c:layout>
      <c:lineChart>
        <c:grouping val="standard"/>
        <c:varyColors val="0"/>
        <c:ser>
          <c:idx val="0"/>
          <c:order val="0"/>
          <c:tx>
            <c:strRef>
              <c:f>'Category-wise Comparison Charts'!$I$3</c:f>
              <c:strCache>
                <c:ptCount val="1"/>
                <c:pt idx="0">
                  <c:v>Sales Volume Category1</c:v>
                </c:pt>
              </c:strCache>
            </c:strRef>
          </c:tx>
          <c:spPr>
            <a:ln w="28575" cap="rnd">
              <a:solidFill>
                <a:srgbClr val="33CCCC"/>
              </a:solidFill>
              <a:round/>
            </a:ln>
            <a:effectLst/>
          </c:spPr>
          <c:marker>
            <c:symbol val="none"/>
          </c:marker>
          <c:cat>
            <c:numRef>
              <c:f>'Category-wise Comparison Charts'!$H$4:$H$39</c:f>
              <c:numCache>
                <c:formatCode>mmm\-yy</c:formatCode>
                <c:ptCount val="36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</c:numCache>
            </c:numRef>
          </c:cat>
          <c:val>
            <c:numRef>
              <c:f>'Category-wise Comparison Charts'!$I$4:$I$39</c:f>
              <c:numCache>
                <c:formatCode>[&gt;=1000000]\ ###\,###\,##0;[&gt;=100000]\ ###\,##0;\ ##,##0</c:formatCode>
                <c:ptCount val="36"/>
                <c:pt idx="0">
                  <c:v>2203</c:v>
                </c:pt>
                <c:pt idx="1">
                  <c:v>2624</c:v>
                </c:pt>
                <c:pt idx="2">
                  <c:v>3390</c:v>
                </c:pt>
                <c:pt idx="3">
                  <c:v>2093</c:v>
                </c:pt>
                <c:pt idx="4">
                  <c:v>1981</c:v>
                </c:pt>
                <c:pt idx="5">
                  <c:v>2397</c:v>
                </c:pt>
                <c:pt idx="6">
                  <c:v>2325</c:v>
                </c:pt>
                <c:pt idx="7">
                  <c:v>4600</c:v>
                </c:pt>
                <c:pt idx="8">
                  <c:v>3789</c:v>
                </c:pt>
                <c:pt idx="9">
                  <c:v>3218</c:v>
                </c:pt>
                <c:pt idx="10">
                  <c:v>4457</c:v>
                </c:pt>
                <c:pt idx="11">
                  <c:v>5367</c:v>
                </c:pt>
                <c:pt idx="12">
                  <c:v>5861</c:v>
                </c:pt>
                <c:pt idx="13">
                  <c:v>4301</c:v>
                </c:pt>
                <c:pt idx="14">
                  <c:v>4639</c:v>
                </c:pt>
                <c:pt idx="15">
                  <c:v>4491</c:v>
                </c:pt>
                <c:pt idx="16">
                  <c:v>4973</c:v>
                </c:pt>
                <c:pt idx="17">
                  <c:v>5292</c:v>
                </c:pt>
                <c:pt idx="18">
                  <c:v>4250</c:v>
                </c:pt>
                <c:pt idx="19">
                  <c:v>4449</c:v>
                </c:pt>
                <c:pt idx="20">
                  <c:v>4496</c:v>
                </c:pt>
                <c:pt idx="21">
                  <c:v>3576</c:v>
                </c:pt>
                <c:pt idx="22">
                  <c:v>3724</c:v>
                </c:pt>
                <c:pt idx="23">
                  <c:v>4227</c:v>
                </c:pt>
                <c:pt idx="24">
                  <c:v>5563</c:v>
                </c:pt>
                <c:pt idx="25">
                  <c:v>4714</c:v>
                </c:pt>
                <c:pt idx="26">
                  <c:v>4782</c:v>
                </c:pt>
                <c:pt idx="27">
                  <c:v>4321</c:v>
                </c:pt>
                <c:pt idx="28">
                  <c:v>4307</c:v>
                </c:pt>
                <c:pt idx="29">
                  <c:v>4853</c:v>
                </c:pt>
                <c:pt idx="30">
                  <c:v>4037</c:v>
                </c:pt>
                <c:pt idx="31">
                  <c:v>3742</c:v>
                </c:pt>
                <c:pt idx="32">
                  <c:v>3681</c:v>
                </c:pt>
                <c:pt idx="33">
                  <c:v>3371</c:v>
                </c:pt>
                <c:pt idx="34">
                  <c:v>3694</c:v>
                </c:pt>
                <c:pt idx="35">
                  <c:v>4150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BE-46BF-A9CC-3C40B506B7FF}"/>
            </c:ext>
          </c:extLst>
        </c:ser>
        <c:ser>
          <c:idx val="1"/>
          <c:order val="1"/>
          <c:tx>
            <c:strRef>
              <c:f>'Category-wise Comparison Charts'!$J$3</c:f>
              <c:strCache>
                <c:ptCount val="1"/>
                <c:pt idx="0">
                  <c:v>Sales Volume Category2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'Category-wise Comparison Charts'!$H$4:$H$39</c:f>
              <c:numCache>
                <c:formatCode>mmm\-yy</c:formatCode>
                <c:ptCount val="36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</c:numCache>
            </c:numRef>
          </c:cat>
          <c:val>
            <c:numRef>
              <c:f>'Category-wise Comparison Charts'!$J$4:$J$39</c:f>
              <c:numCache>
                <c:formatCode>[&gt;=1000000]\ ###\,###\,##0;[&gt;=100000]\ ###\,##0;\ ##,##0</c:formatCode>
                <c:ptCount val="36"/>
                <c:pt idx="0">
                  <c:v>22941</c:v>
                </c:pt>
                <c:pt idx="1">
                  <c:v>22536</c:v>
                </c:pt>
                <c:pt idx="2">
                  <c:v>25769</c:v>
                </c:pt>
                <c:pt idx="3">
                  <c:v>25316</c:v>
                </c:pt>
                <c:pt idx="4">
                  <c:v>29709</c:v>
                </c:pt>
                <c:pt idx="5">
                  <c:v>30302</c:v>
                </c:pt>
                <c:pt idx="6">
                  <c:v>31343</c:v>
                </c:pt>
                <c:pt idx="7">
                  <c:v>31221</c:v>
                </c:pt>
                <c:pt idx="8">
                  <c:v>28440</c:v>
                </c:pt>
                <c:pt idx="9">
                  <c:v>31443</c:v>
                </c:pt>
                <c:pt idx="10">
                  <c:v>35107</c:v>
                </c:pt>
                <c:pt idx="11">
                  <c:v>34319</c:v>
                </c:pt>
                <c:pt idx="12">
                  <c:v>31260</c:v>
                </c:pt>
                <c:pt idx="13">
                  <c:v>28214</c:v>
                </c:pt>
                <c:pt idx="14">
                  <c:v>31972</c:v>
                </c:pt>
                <c:pt idx="15">
                  <c:v>30611</c:v>
                </c:pt>
                <c:pt idx="16">
                  <c:v>31921</c:v>
                </c:pt>
                <c:pt idx="17">
                  <c:v>37807</c:v>
                </c:pt>
                <c:pt idx="18">
                  <c:v>41555</c:v>
                </c:pt>
                <c:pt idx="19">
                  <c:v>38779</c:v>
                </c:pt>
                <c:pt idx="20">
                  <c:v>32262</c:v>
                </c:pt>
                <c:pt idx="21">
                  <c:v>32640</c:v>
                </c:pt>
                <c:pt idx="22">
                  <c:v>30838</c:v>
                </c:pt>
                <c:pt idx="23">
                  <c:v>33593</c:v>
                </c:pt>
                <c:pt idx="24">
                  <c:v>37129</c:v>
                </c:pt>
                <c:pt idx="25">
                  <c:v>38093</c:v>
                </c:pt>
                <c:pt idx="26">
                  <c:v>44328</c:v>
                </c:pt>
                <c:pt idx="27">
                  <c:v>47779</c:v>
                </c:pt>
                <c:pt idx="28">
                  <c:v>46858</c:v>
                </c:pt>
                <c:pt idx="29">
                  <c:v>47280</c:v>
                </c:pt>
                <c:pt idx="30">
                  <c:v>41108</c:v>
                </c:pt>
                <c:pt idx="31">
                  <c:v>39072</c:v>
                </c:pt>
                <c:pt idx="32">
                  <c:v>38454</c:v>
                </c:pt>
                <c:pt idx="33">
                  <c:v>36725</c:v>
                </c:pt>
                <c:pt idx="34">
                  <c:v>37179</c:v>
                </c:pt>
                <c:pt idx="35">
                  <c:v>39938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BE-46BF-A9CC-3C40B506B7FF}"/>
            </c:ext>
          </c:extLst>
        </c:ser>
        <c:ser>
          <c:idx val="2"/>
          <c:order val="2"/>
          <c:tx>
            <c:strRef>
              <c:f>'Category-wise Comparison Charts'!$K$3</c:f>
              <c:strCache>
                <c:ptCount val="1"/>
                <c:pt idx="0">
                  <c:v>Sales Volume Category3</c:v>
                </c:pt>
              </c:strCache>
            </c:strRef>
          </c:tx>
          <c:spPr>
            <a:ln w="28575" cap="rnd">
              <a:solidFill>
                <a:srgbClr val="4E95D9"/>
              </a:solidFill>
              <a:round/>
            </a:ln>
            <a:effectLst/>
          </c:spPr>
          <c:marker>
            <c:symbol val="none"/>
          </c:marker>
          <c:cat>
            <c:numRef>
              <c:f>'Category-wise Comparison Charts'!$H$4:$H$39</c:f>
              <c:numCache>
                <c:formatCode>mmm\-yy</c:formatCode>
                <c:ptCount val="36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</c:numCache>
            </c:numRef>
          </c:cat>
          <c:val>
            <c:numRef>
              <c:f>'Category-wise Comparison Charts'!$K$4:$K$39</c:f>
              <c:numCache>
                <c:formatCode>[&gt;=1000000]\ ###\,###\,##0;[&gt;=100000]\ ###\,##0;\ ##,##0</c:formatCode>
                <c:ptCount val="36"/>
                <c:pt idx="0">
                  <c:v>41051</c:v>
                </c:pt>
                <c:pt idx="1">
                  <c:v>32437</c:v>
                </c:pt>
                <c:pt idx="2">
                  <c:v>38335</c:v>
                </c:pt>
                <c:pt idx="3">
                  <c:v>38677</c:v>
                </c:pt>
                <c:pt idx="4">
                  <c:v>44826</c:v>
                </c:pt>
                <c:pt idx="5">
                  <c:v>53064</c:v>
                </c:pt>
                <c:pt idx="6">
                  <c:v>59569</c:v>
                </c:pt>
                <c:pt idx="7">
                  <c:v>64263</c:v>
                </c:pt>
                <c:pt idx="8">
                  <c:v>79712</c:v>
                </c:pt>
                <c:pt idx="9">
                  <c:v>49323</c:v>
                </c:pt>
                <c:pt idx="10">
                  <c:v>50029</c:v>
                </c:pt>
                <c:pt idx="11">
                  <c:v>60001</c:v>
                </c:pt>
                <c:pt idx="12">
                  <c:v>58776</c:v>
                </c:pt>
                <c:pt idx="13">
                  <c:v>49594</c:v>
                </c:pt>
                <c:pt idx="14">
                  <c:v>71161</c:v>
                </c:pt>
                <c:pt idx="15">
                  <c:v>62704</c:v>
                </c:pt>
                <c:pt idx="16">
                  <c:v>66188</c:v>
                </c:pt>
                <c:pt idx="17">
                  <c:v>70836</c:v>
                </c:pt>
                <c:pt idx="18">
                  <c:v>70554</c:v>
                </c:pt>
                <c:pt idx="19">
                  <c:v>55950</c:v>
                </c:pt>
                <c:pt idx="20">
                  <c:v>71217</c:v>
                </c:pt>
                <c:pt idx="21">
                  <c:v>68651</c:v>
                </c:pt>
                <c:pt idx="22">
                  <c:v>60291</c:v>
                </c:pt>
                <c:pt idx="23">
                  <c:v>80971</c:v>
                </c:pt>
                <c:pt idx="24">
                  <c:v>71475</c:v>
                </c:pt>
                <c:pt idx="25">
                  <c:v>56246</c:v>
                </c:pt>
                <c:pt idx="26">
                  <c:v>58316</c:v>
                </c:pt>
                <c:pt idx="27">
                  <c:v>55072</c:v>
                </c:pt>
                <c:pt idx="28">
                  <c:v>59685</c:v>
                </c:pt>
                <c:pt idx="29">
                  <c:v>68770</c:v>
                </c:pt>
                <c:pt idx="30">
                  <c:v>65069</c:v>
                </c:pt>
                <c:pt idx="31">
                  <c:v>52633</c:v>
                </c:pt>
                <c:pt idx="32">
                  <c:v>70249</c:v>
                </c:pt>
                <c:pt idx="33">
                  <c:v>56835</c:v>
                </c:pt>
                <c:pt idx="34">
                  <c:v>93889</c:v>
                </c:pt>
                <c:pt idx="35">
                  <c:v>73665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3BE-46BF-A9CC-3C40B506B7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5464655"/>
        <c:axId val="325465615"/>
      </c:lineChart>
      <c:dateAx>
        <c:axId val="32546465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Month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325465615"/>
        <c:crosses val="autoZero"/>
        <c:auto val="1"/>
        <c:lblOffset val="100"/>
        <c:baseTimeUnit val="months"/>
        <c:majorUnit val="1"/>
        <c:majorTimeUnit val="months"/>
      </c:dateAx>
      <c:valAx>
        <c:axId val="325465615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Sales Volume ($)</a:t>
                </a:r>
              </a:p>
            </c:rich>
          </c:tx>
          <c:layout>
            <c:manualLayout>
              <c:xMode val="edge"/>
              <c:yMode val="edge"/>
              <c:x val="7.8696412747533279E-3"/>
              <c:y val="0.359573652884926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325464655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5.4271752089464755E-2"/>
                <c:y val="0.29648921506638354"/>
              </c:manualLayout>
            </c:layout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0317115397598604"/>
          <c:y val="0.13573737728783819"/>
          <c:w val="0.43119069442176311"/>
          <c:h val="0.153936278798483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n-IN"/>
              <a:t>Category-wise Average</a:t>
            </a:r>
            <a:r>
              <a:rPr lang="en-IN" baseline="0"/>
              <a:t> Price </a:t>
            </a:r>
            <a:r>
              <a:rPr lang="en-IN"/>
              <a:t>Comparison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203372528493397"/>
          <c:y val="0.32214438135024287"/>
          <c:w val="0.86109402093979615"/>
          <c:h val="0.45179757871792853"/>
        </c:manualLayout>
      </c:layout>
      <c:lineChart>
        <c:grouping val="standard"/>
        <c:varyColors val="0"/>
        <c:ser>
          <c:idx val="0"/>
          <c:order val="0"/>
          <c:tx>
            <c:strRef>
              <c:f>'Category-wise Comparison Charts'!$O$3</c:f>
              <c:strCache>
                <c:ptCount val="1"/>
                <c:pt idx="0">
                  <c:v>Average Price Category1</c:v>
                </c:pt>
              </c:strCache>
            </c:strRef>
          </c:tx>
          <c:spPr>
            <a:ln w="28575" cap="rnd">
              <a:solidFill>
                <a:srgbClr val="33CCCC"/>
              </a:solidFill>
              <a:round/>
            </a:ln>
            <a:effectLst/>
          </c:spPr>
          <c:marker>
            <c:symbol val="none"/>
          </c:marker>
          <c:cat>
            <c:numRef>
              <c:f>'Category-wise Comparison Charts'!$N$4:$N$39</c:f>
              <c:numCache>
                <c:formatCode>mmm\-yy</c:formatCode>
                <c:ptCount val="36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</c:numCache>
            </c:numRef>
          </c:cat>
          <c:val>
            <c:numRef>
              <c:f>'Category-wise Comparison Charts'!$O$4:$O$39</c:f>
              <c:numCache>
                <c:formatCode>[&gt;=1000000]\ ###.00\,###\,##0;[&gt;=100000]\ ###.00\,##0;\ ##,##0.00</c:formatCode>
                <c:ptCount val="36"/>
                <c:pt idx="0">
                  <c:v>2.9874988651838397</c:v>
                </c:pt>
                <c:pt idx="1">
                  <c:v>3.0734222560975635</c:v>
                </c:pt>
                <c:pt idx="2">
                  <c:v>3.0310766961651892</c:v>
                </c:pt>
                <c:pt idx="3">
                  <c:v>3.0445723841376013</c:v>
                </c:pt>
                <c:pt idx="4">
                  <c:v>3.0915295305401296</c:v>
                </c:pt>
                <c:pt idx="5">
                  <c:v>3.0951439299123877</c:v>
                </c:pt>
                <c:pt idx="6">
                  <c:v>3.0279913978494615</c:v>
                </c:pt>
                <c:pt idx="7">
                  <c:v>2.828573913043479</c:v>
                </c:pt>
                <c:pt idx="8">
                  <c:v>2.7761678543151178</c:v>
                </c:pt>
                <c:pt idx="9">
                  <c:v>2.7480453697949021</c:v>
                </c:pt>
                <c:pt idx="10">
                  <c:v>2.831303567422029</c:v>
                </c:pt>
                <c:pt idx="11">
                  <c:v>2.876754238867151</c:v>
                </c:pt>
                <c:pt idx="12">
                  <c:v>2.9698822726497154</c:v>
                </c:pt>
                <c:pt idx="13">
                  <c:v>2.8874540804463993</c:v>
                </c:pt>
                <c:pt idx="14">
                  <c:v>2.9301789178702329</c:v>
                </c:pt>
                <c:pt idx="15">
                  <c:v>2.9257336896014312</c:v>
                </c:pt>
                <c:pt idx="16">
                  <c:v>2.8827046048662801</c:v>
                </c:pt>
                <c:pt idx="17">
                  <c:v>3.0520445956160329</c:v>
                </c:pt>
                <c:pt idx="18">
                  <c:v>3.2257788235294118</c:v>
                </c:pt>
                <c:pt idx="19">
                  <c:v>3.1189188581703746</c:v>
                </c:pt>
                <c:pt idx="20">
                  <c:v>3.1162522241992887</c:v>
                </c:pt>
                <c:pt idx="21">
                  <c:v>3.1811800894854607</c:v>
                </c:pt>
                <c:pt idx="22">
                  <c:v>3.17883995703545</c:v>
                </c:pt>
                <c:pt idx="23">
                  <c:v>3.4234942039271377</c:v>
                </c:pt>
                <c:pt idx="24">
                  <c:v>3.423634729462524</c:v>
                </c:pt>
                <c:pt idx="25">
                  <c:v>3.4251209164191847</c:v>
                </c:pt>
                <c:pt idx="26">
                  <c:v>3.4393998327059849</c:v>
                </c:pt>
                <c:pt idx="27">
                  <c:v>3.4455380698912355</c:v>
                </c:pt>
                <c:pt idx="28">
                  <c:v>3.4996029719062056</c:v>
                </c:pt>
                <c:pt idx="29">
                  <c:v>3.4886523799711529</c:v>
                </c:pt>
                <c:pt idx="30">
                  <c:v>3.5025836016844218</c:v>
                </c:pt>
                <c:pt idx="31">
                  <c:v>3.4880571886691611</c:v>
                </c:pt>
                <c:pt idx="32">
                  <c:v>3.5012632436837801</c:v>
                </c:pt>
                <c:pt idx="33">
                  <c:v>3.4860011865915124</c:v>
                </c:pt>
                <c:pt idx="34">
                  <c:v>3.5324580400649648</c:v>
                </c:pt>
                <c:pt idx="35">
                  <c:v>3.5888457831325193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59-4979-9AE4-23689DFD37FD}"/>
            </c:ext>
          </c:extLst>
        </c:ser>
        <c:ser>
          <c:idx val="1"/>
          <c:order val="1"/>
          <c:tx>
            <c:strRef>
              <c:f>'Category-wise Comparison Charts'!$P$3</c:f>
              <c:strCache>
                <c:ptCount val="1"/>
                <c:pt idx="0">
                  <c:v>Average Price Category2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'Category-wise Comparison Charts'!$N$4:$N$39</c:f>
              <c:numCache>
                <c:formatCode>mmm\-yy</c:formatCode>
                <c:ptCount val="36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</c:numCache>
            </c:numRef>
          </c:cat>
          <c:val>
            <c:numRef>
              <c:f>'Category-wise Comparison Charts'!$P$4:$P$39</c:f>
              <c:numCache>
                <c:formatCode>[&gt;=1000000]\ ###.00\,###\,##0;[&gt;=100000]\ ###.00\,##0;\ ##,##0.00</c:formatCode>
                <c:ptCount val="36"/>
                <c:pt idx="0">
                  <c:v>1.9114662027114999</c:v>
                </c:pt>
                <c:pt idx="1">
                  <c:v>1.9202813635924301</c:v>
                </c:pt>
                <c:pt idx="2">
                  <c:v>1.88927365060841</c:v>
                </c:pt>
                <c:pt idx="3">
                  <c:v>1.9920075422256001</c:v>
                </c:pt>
                <c:pt idx="4">
                  <c:v>1.9851815394271699</c:v>
                </c:pt>
                <c:pt idx="5">
                  <c:v>2.0383151304503002</c:v>
                </c:pt>
                <c:pt idx="6">
                  <c:v>2.04810421873538</c:v>
                </c:pt>
                <c:pt idx="7">
                  <c:v>2.0276588245697398</c:v>
                </c:pt>
                <c:pt idx="8">
                  <c:v>1.99717471473399</c:v>
                </c:pt>
                <c:pt idx="9">
                  <c:v>1.99618978169151</c:v>
                </c:pt>
                <c:pt idx="10">
                  <c:v>1.94575978469567</c:v>
                </c:pt>
                <c:pt idx="11">
                  <c:v>1.9423618250369801</c:v>
                </c:pt>
                <c:pt idx="12">
                  <c:v>1.9422536418290099</c:v>
                </c:pt>
                <c:pt idx="13">
                  <c:v>1.9369895787148801</c:v>
                </c:pt>
                <c:pt idx="14">
                  <c:v>1.97031316354775</c:v>
                </c:pt>
                <c:pt idx="15">
                  <c:v>1.99659322242893</c:v>
                </c:pt>
                <c:pt idx="16">
                  <c:v>1.9630170254760599</c:v>
                </c:pt>
                <c:pt idx="17">
                  <c:v>1.8419067825637201</c:v>
                </c:pt>
                <c:pt idx="18">
                  <c:v>1.6790889323528</c:v>
                </c:pt>
                <c:pt idx="19">
                  <c:v>1.6613916074560999</c:v>
                </c:pt>
                <c:pt idx="20">
                  <c:v>1.8816755672648</c:v>
                </c:pt>
                <c:pt idx="21">
                  <c:v>1.93213027891821</c:v>
                </c:pt>
                <c:pt idx="22">
                  <c:v>1.91872730805863</c:v>
                </c:pt>
                <c:pt idx="23">
                  <c:v>1.86919722435659</c:v>
                </c:pt>
                <c:pt idx="24">
                  <c:v>1.8563464153145799</c:v>
                </c:pt>
                <c:pt idx="25">
                  <c:v>1.66051216395498</c:v>
                </c:pt>
                <c:pt idx="26">
                  <c:v>1.6261346371718099</c:v>
                </c:pt>
                <c:pt idx="27">
                  <c:v>1.6088483135559799</c:v>
                </c:pt>
                <c:pt idx="28">
                  <c:v>1.6374524002878399</c:v>
                </c:pt>
                <c:pt idx="29">
                  <c:v>1.6413238819059099</c:v>
                </c:pt>
                <c:pt idx="30">
                  <c:v>1.68362061288079</c:v>
                </c:pt>
                <c:pt idx="31">
                  <c:v>1.66110492538673</c:v>
                </c:pt>
                <c:pt idx="32">
                  <c:v>1.6733705371707299</c:v>
                </c:pt>
                <c:pt idx="33">
                  <c:v>1.6852786753228699</c:v>
                </c:pt>
                <c:pt idx="34">
                  <c:v>1.6766504483960101</c:v>
                </c:pt>
                <c:pt idx="35">
                  <c:v>1.6348263002981001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59-4979-9AE4-23689DFD37FD}"/>
            </c:ext>
          </c:extLst>
        </c:ser>
        <c:ser>
          <c:idx val="2"/>
          <c:order val="2"/>
          <c:tx>
            <c:strRef>
              <c:f>'Category-wise Comparison Charts'!$Q$3</c:f>
              <c:strCache>
                <c:ptCount val="1"/>
                <c:pt idx="0">
                  <c:v>Average Price Category3</c:v>
                </c:pt>
              </c:strCache>
            </c:strRef>
          </c:tx>
          <c:spPr>
            <a:ln w="28575" cap="rnd">
              <a:solidFill>
                <a:srgbClr val="4E95D9"/>
              </a:solidFill>
              <a:round/>
            </a:ln>
            <a:effectLst/>
          </c:spPr>
          <c:marker>
            <c:symbol val="none"/>
          </c:marker>
          <c:cat>
            <c:numRef>
              <c:f>'Category-wise Comparison Charts'!$N$4:$N$39</c:f>
              <c:numCache>
                <c:formatCode>mmm\-yy</c:formatCode>
                <c:ptCount val="36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</c:numCache>
            </c:numRef>
          </c:cat>
          <c:val>
            <c:numRef>
              <c:f>'Category-wise Comparison Charts'!$Q$4:$Q$39</c:f>
              <c:numCache>
                <c:formatCode>[&gt;=1000000]\ ###.00\,###\,##0;[&gt;=100000]\ ###.00\,##0;\ ##,##0.00</c:formatCode>
                <c:ptCount val="36"/>
                <c:pt idx="0">
                  <c:v>3.6172767100187899</c:v>
                </c:pt>
                <c:pt idx="1">
                  <c:v>3.6238817665710599</c:v>
                </c:pt>
                <c:pt idx="2">
                  <c:v>3.6295148679790801</c:v>
                </c:pt>
                <c:pt idx="3">
                  <c:v>3.63331865809675</c:v>
                </c:pt>
                <c:pt idx="4">
                  <c:v>3.6343757888955102</c:v>
                </c:pt>
                <c:pt idx="5">
                  <c:v>3.6344323335512501</c:v>
                </c:pt>
                <c:pt idx="6">
                  <c:v>3.6623805092359398</c:v>
                </c:pt>
                <c:pt idx="7">
                  <c:v>3.6640629758838501</c:v>
                </c:pt>
                <c:pt idx="8">
                  <c:v>3.7245310601964698</c:v>
                </c:pt>
                <c:pt idx="9">
                  <c:v>3.6154040627292798</c:v>
                </c:pt>
                <c:pt idx="10">
                  <c:v>3.5686640030926799</c:v>
                </c:pt>
                <c:pt idx="11">
                  <c:v>3.5881929245484701</c:v>
                </c:pt>
                <c:pt idx="12">
                  <c:v>3.7213717654912002</c:v>
                </c:pt>
                <c:pt idx="13">
                  <c:v>3.7660202145675101</c:v>
                </c:pt>
                <c:pt idx="14">
                  <c:v>3.7605265327570101</c:v>
                </c:pt>
                <c:pt idx="15">
                  <c:v>3.7870038332831002</c:v>
                </c:pt>
                <c:pt idx="16">
                  <c:v>3.7899867595546302</c:v>
                </c:pt>
                <c:pt idx="17">
                  <c:v>3.9560991539633998</c:v>
                </c:pt>
                <c:pt idx="18">
                  <c:v>3.9483769268839799</c:v>
                </c:pt>
                <c:pt idx="19">
                  <c:v>3.9488136855122602</c:v>
                </c:pt>
                <c:pt idx="20">
                  <c:v>4.9505940339636201</c:v>
                </c:pt>
                <c:pt idx="21">
                  <c:v>3.9034062977021802</c:v>
                </c:pt>
                <c:pt idx="22">
                  <c:v>3.9098635867547298</c:v>
                </c:pt>
                <c:pt idx="23">
                  <c:v>4.0348785913461196</c:v>
                </c:pt>
                <c:pt idx="24">
                  <c:v>4.1010452763837204</c:v>
                </c:pt>
                <c:pt idx="25">
                  <c:v>4.18363565510729</c:v>
                </c:pt>
                <c:pt idx="26">
                  <c:v>4.2085672166103096</c:v>
                </c:pt>
                <c:pt idx="27">
                  <c:v>4.2078827140903998</c:v>
                </c:pt>
                <c:pt idx="28">
                  <c:v>4.2129883423850201</c:v>
                </c:pt>
                <c:pt idx="29">
                  <c:v>4.2059630346805701</c:v>
                </c:pt>
                <c:pt idx="30">
                  <c:v>4.2053028952557003</c:v>
                </c:pt>
                <c:pt idx="31">
                  <c:v>4.2072857711540301</c:v>
                </c:pt>
                <c:pt idx="32">
                  <c:v>5.4530610111914397</c:v>
                </c:pt>
                <c:pt idx="33">
                  <c:v>4.1964029285665996</c:v>
                </c:pt>
                <c:pt idx="34">
                  <c:v>4.36324192699972</c:v>
                </c:pt>
                <c:pt idx="35">
                  <c:v>4.2951095661357996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559-4979-9AE4-23689DFD37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5464655"/>
        <c:axId val="325465615"/>
      </c:lineChart>
      <c:dateAx>
        <c:axId val="32546465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Month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325465615"/>
        <c:crosses val="autoZero"/>
        <c:auto val="1"/>
        <c:lblOffset val="100"/>
        <c:baseTimeUnit val="months"/>
        <c:majorUnit val="1"/>
        <c:majorTimeUnit val="months"/>
      </c:dateAx>
      <c:valAx>
        <c:axId val="325465615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Average Price</a:t>
                </a:r>
                <a:r>
                  <a:rPr lang="en-IN" baseline="0"/>
                  <a:t> ($)</a:t>
                </a:r>
              </a:p>
            </c:rich>
          </c:tx>
          <c:layout>
            <c:manualLayout>
              <c:xMode val="edge"/>
              <c:yMode val="edge"/>
              <c:x val="7.8696412747533279E-3"/>
              <c:y val="0.359573652884926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3254646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969429433756835"/>
          <c:y val="0.14428909938245796"/>
          <c:w val="0.46763407546172875"/>
          <c:h val="0.153936278798483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n-IN"/>
              <a:t>Category-wise Yearly Total</a:t>
            </a:r>
            <a:r>
              <a:rPr lang="en-IN" baseline="0"/>
              <a:t> </a:t>
            </a:r>
            <a:r>
              <a:rPr lang="en-IN"/>
              <a:t>Sales Revenue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583232956526724"/>
          <c:y val="0.27761628754738993"/>
          <c:w val="0.7868464042221428"/>
          <c:h val="0.544590624088655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'Category-wise Comparison Charts'!$C$78</c:f>
              <c:strCache>
                <c:ptCount val="1"/>
                <c:pt idx="0">
                  <c:v>Category1</c:v>
                </c:pt>
              </c:strCache>
            </c:strRef>
          </c:tx>
          <c:spPr>
            <a:solidFill>
              <a:srgbClr val="33CCCC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9.79853592899381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C80-4072-8D35-2E8812F3B734}"/>
                </c:ext>
              </c:extLst>
            </c:dLbl>
            <c:dLbl>
              <c:idx val="1"/>
              <c:layout>
                <c:manualLayout>
                  <c:x val="-2.4496339822484565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C80-4072-8D35-2E8812F3B734}"/>
                </c:ext>
              </c:extLst>
            </c:dLbl>
            <c:dLbl>
              <c:idx val="2"/>
              <c:layout>
                <c:manualLayout>
                  <c:x val="-1.9597071857987491E-2"/>
                  <c:y val="4.62962962962954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C80-4072-8D35-2E8812F3B7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'Category-wise Comparison Charts'!$B$79:$B$81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'Category-wise Comparison Charts'!$C$79:$C$81</c:f>
              <c:numCache>
                <c:formatCode>[&gt;=1000000]\ ###\,###\,##0;[&gt;=100000]\ ###\,##0;\ ##,##0</c:formatCode>
                <c:ptCount val="3"/>
                <c:pt idx="0">
                  <c:v>112309.42999999993</c:v>
                </c:pt>
                <c:pt idx="1">
                  <c:v>166326.41000000009</c:v>
                </c:pt>
                <c:pt idx="2">
                  <c:v>178304.61000000004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80-4072-8D35-2E8812F3B734}"/>
            </c:ext>
          </c:extLst>
        </c:ser>
        <c:ser>
          <c:idx val="1"/>
          <c:order val="1"/>
          <c:tx>
            <c:strRef>
              <c:f>'Category-wise Comparison Charts'!$D$78</c:f>
              <c:strCache>
                <c:ptCount val="1"/>
                <c:pt idx="0">
                  <c:v>Category2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'Category-wise Comparison Charts'!$B$79:$B$81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'Category-wise Comparison Charts'!$D$79:$D$81</c:f>
              <c:numCache>
                <c:formatCode>[&gt;=1000000]\ ###\,###\,##0;[&gt;=100000]\ ###\,##0;\ ##,##0</c:formatCode>
                <c:ptCount val="3"/>
                <c:pt idx="0">
                  <c:v>689018.3611628121</c:v>
                </c:pt>
                <c:pt idx="1">
                  <c:v>751710.72688093618</c:v>
                </c:pt>
                <c:pt idx="2">
                  <c:v>823440.67098372453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80-4072-8D35-2E8812F3B734}"/>
            </c:ext>
          </c:extLst>
        </c:ser>
        <c:ser>
          <c:idx val="2"/>
          <c:order val="2"/>
          <c:tx>
            <c:strRef>
              <c:f>'Category-wise Comparison Charts'!$E$78</c:f>
              <c:strCache>
                <c:ptCount val="1"/>
                <c:pt idx="0">
                  <c:v>Category3</c:v>
                </c:pt>
              </c:strCache>
            </c:strRef>
          </c:tx>
          <c:spPr>
            <a:solidFill>
              <a:srgbClr val="4E95D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'Category-wise Comparison Charts'!$B$79:$B$81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'Category-wise Comparison Charts'!$E$79:$E$81</c:f>
              <c:numCache>
                <c:formatCode>[&gt;=1000000]\ ###\,###\,##0;[&gt;=100000]\ ###\,##0;\ ##,##0</c:formatCode>
                <c:ptCount val="3"/>
                <c:pt idx="0">
                  <c:v>2224148.3168558609</c:v>
                </c:pt>
                <c:pt idx="1">
                  <c:v>3124135.2060740655</c:v>
                </c:pt>
                <c:pt idx="2">
                  <c:v>3389005.8289094409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80-4072-8D35-2E8812F3B73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28727151"/>
        <c:axId val="1228727631"/>
      </c:barChart>
      <c:catAx>
        <c:axId val="122872715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1228727631"/>
        <c:crosses val="autoZero"/>
        <c:auto val="1"/>
        <c:lblAlgn val="ctr"/>
        <c:lblOffset val="100"/>
        <c:noMultiLvlLbl val="0"/>
      </c:catAx>
      <c:valAx>
        <c:axId val="1228727631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Sales</a:t>
                </a:r>
                <a:r>
                  <a:rPr lang="en-IN" baseline="0"/>
                  <a:t> Revenue ($)</a:t>
                </a:r>
                <a:endParaRPr lang="en-IN"/>
              </a:p>
            </c:rich>
          </c:tx>
          <c:layout>
            <c:manualLayout>
              <c:xMode val="edge"/>
              <c:yMode val="edge"/>
              <c:x val="1.1092623405435386E-2"/>
              <c:y val="0.333588509769612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IN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1228727151"/>
        <c:crosses val="autoZero"/>
        <c:crossBetween val="between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n-IN"/>
              <a:t>Sales Volume vs Average Price : Total Business</a:t>
            </a:r>
            <a:r>
              <a:rPr lang="en-IN" baseline="0"/>
              <a:t> Brand M</a:t>
            </a:r>
            <a:endParaRPr lang="en-IN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IN"/>
        </a:p>
      </c:txPr>
    </c:title>
    <c:autoTitleDeleted val="0"/>
    <c:plotArea>
      <c:layout>
        <c:manualLayout>
          <c:layoutTarget val="inner"/>
          <c:xMode val="edge"/>
          <c:yMode val="edge"/>
          <c:x val="0.11917043434086866"/>
          <c:y val="0.32512708063390811"/>
          <c:w val="0.77850867835069004"/>
          <c:h val="0.43914116748064713"/>
        </c:manualLayout>
      </c:layout>
      <c:lineChart>
        <c:grouping val="standard"/>
        <c:varyColors val="0"/>
        <c:ser>
          <c:idx val="0"/>
          <c:order val="0"/>
          <c:tx>
            <c:strRef>
              <c:f>' Trend Chart Revenue,Vol,Price'!$E$4</c:f>
              <c:strCache>
                <c:ptCount val="1"/>
                <c:pt idx="0">
                  <c:v>Sales Volume Total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 Trend Chart Revenue,Vol,Price'!$C$5:$C$40</c:f>
              <c:numCache>
                <c:formatCode>mmm\-yy</c:formatCode>
                <c:ptCount val="36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</c:numCache>
            </c:numRef>
          </c:cat>
          <c:val>
            <c:numRef>
              <c:f>' Trend Chart Revenue,Vol,Price'!$E$5:$E$40</c:f>
              <c:numCache>
                <c:formatCode>[&gt;=1000000]\ ###\,###\,##0;[&gt;=100000]\ ###\,##0;\ ##,##0</c:formatCode>
                <c:ptCount val="36"/>
                <c:pt idx="0">
                  <c:v>383756</c:v>
                </c:pt>
                <c:pt idx="1">
                  <c:v>367705</c:v>
                </c:pt>
                <c:pt idx="2">
                  <c:v>442299</c:v>
                </c:pt>
                <c:pt idx="3">
                  <c:v>424841</c:v>
                </c:pt>
                <c:pt idx="4">
                  <c:v>474619</c:v>
                </c:pt>
                <c:pt idx="5">
                  <c:v>490896</c:v>
                </c:pt>
                <c:pt idx="6">
                  <c:v>495584</c:v>
                </c:pt>
                <c:pt idx="7">
                  <c:v>501744</c:v>
                </c:pt>
                <c:pt idx="8">
                  <c:v>520147</c:v>
                </c:pt>
                <c:pt idx="9">
                  <c:v>500294</c:v>
                </c:pt>
                <c:pt idx="10">
                  <c:v>520339</c:v>
                </c:pt>
                <c:pt idx="11">
                  <c:v>618740</c:v>
                </c:pt>
                <c:pt idx="12">
                  <c:v>564967</c:v>
                </c:pt>
                <c:pt idx="13">
                  <c:v>503193</c:v>
                </c:pt>
                <c:pt idx="14">
                  <c:v>558419</c:v>
                </c:pt>
                <c:pt idx="15">
                  <c:v>532609</c:v>
                </c:pt>
                <c:pt idx="16">
                  <c:v>547508</c:v>
                </c:pt>
                <c:pt idx="17">
                  <c:v>564706</c:v>
                </c:pt>
                <c:pt idx="18">
                  <c:v>614885</c:v>
                </c:pt>
                <c:pt idx="19">
                  <c:v>532948</c:v>
                </c:pt>
                <c:pt idx="20">
                  <c:v>549630</c:v>
                </c:pt>
                <c:pt idx="21">
                  <c:v>554132</c:v>
                </c:pt>
                <c:pt idx="22">
                  <c:v>539731</c:v>
                </c:pt>
                <c:pt idx="23">
                  <c:v>584577</c:v>
                </c:pt>
                <c:pt idx="24">
                  <c:v>560775</c:v>
                </c:pt>
                <c:pt idx="25">
                  <c:v>514443</c:v>
                </c:pt>
                <c:pt idx="26">
                  <c:v>570118</c:v>
                </c:pt>
                <c:pt idx="27">
                  <c:v>540929</c:v>
                </c:pt>
                <c:pt idx="28">
                  <c:v>553757</c:v>
                </c:pt>
                <c:pt idx="29">
                  <c:v>601675</c:v>
                </c:pt>
                <c:pt idx="30">
                  <c:v>599064</c:v>
                </c:pt>
                <c:pt idx="31">
                  <c:v>556477</c:v>
                </c:pt>
                <c:pt idx="32">
                  <c:v>579100</c:v>
                </c:pt>
                <c:pt idx="33">
                  <c:v>540530</c:v>
                </c:pt>
                <c:pt idx="34">
                  <c:v>575161</c:v>
                </c:pt>
                <c:pt idx="35">
                  <c:v>610393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85-4DFC-848C-F941DFD2B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272991"/>
        <c:axId val="158273471"/>
      </c:lineChart>
      <c:lineChart>
        <c:grouping val="standard"/>
        <c:varyColors val="0"/>
        <c:ser>
          <c:idx val="1"/>
          <c:order val="1"/>
          <c:tx>
            <c:strRef>
              <c:f>' Trend Chart Revenue,Vol,Price'!$F$4</c:f>
              <c:strCache>
                <c:ptCount val="1"/>
                <c:pt idx="0">
                  <c:v>Average Price Total</c:v>
                </c:pt>
              </c:strCache>
            </c:strRef>
          </c:tx>
          <c:spPr>
            <a:ln w="28575" cap="rnd">
              <a:solidFill>
                <a:srgbClr val="4E95D9"/>
              </a:solidFill>
              <a:round/>
            </a:ln>
            <a:effectLst/>
          </c:spPr>
          <c:marker>
            <c:symbol val="none"/>
          </c:marker>
          <c:cat>
            <c:numRef>
              <c:f>' Trend Chart Revenue,Vol,Price'!$C$5:$C$40</c:f>
              <c:numCache>
                <c:formatCode>mmm\-yy</c:formatCode>
                <c:ptCount val="36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</c:numCache>
            </c:numRef>
          </c:cat>
          <c:val>
            <c:numRef>
              <c:f>' Trend Chart Revenue,Vol,Price'!$F$5:$F$40</c:f>
              <c:numCache>
                <c:formatCode>[&gt;=1000000]\ ###.00\,###\,##0;[&gt;=100000]\ ###.00\,##0;\ ##,##0.00</c:formatCode>
                <c:ptCount val="36"/>
                <c:pt idx="0">
                  <c:v>2.6431538171323599</c:v>
                </c:pt>
                <c:pt idx="1">
                  <c:v>2.51789274221571</c:v>
                </c:pt>
                <c:pt idx="2">
                  <c:v>2.4823244864580398</c:v>
                </c:pt>
                <c:pt idx="3">
                  <c:v>2.5319311557767001</c:v>
                </c:pt>
                <c:pt idx="4">
                  <c:v>2.5782427773505101</c:v>
                </c:pt>
                <c:pt idx="5">
                  <c:v>2.7324590552195098</c:v>
                </c:pt>
                <c:pt idx="6">
                  <c:v>2.78575115749913</c:v>
                </c:pt>
                <c:pt idx="7">
                  <c:v>2.7104955294035502</c:v>
                </c:pt>
                <c:pt idx="8">
                  <c:v>2.7431137445728999</c:v>
                </c:pt>
                <c:pt idx="9">
                  <c:v>2.6512888913372099</c:v>
                </c:pt>
                <c:pt idx="10">
                  <c:v>2.6791091139221499</c:v>
                </c:pt>
                <c:pt idx="11">
                  <c:v>2.5999411994340602</c:v>
                </c:pt>
                <c:pt idx="12">
                  <c:v>2.4944334839264402</c:v>
                </c:pt>
                <c:pt idx="13">
                  <c:v>2.5586811498170601</c:v>
                </c:pt>
                <c:pt idx="14">
                  <c:v>2.6788567840012201</c:v>
                </c:pt>
                <c:pt idx="15">
                  <c:v>2.7156373302883998</c:v>
                </c:pt>
                <c:pt idx="16">
                  <c:v>2.7823376306801801</c:v>
                </c:pt>
                <c:pt idx="17">
                  <c:v>2.8861213503768899</c:v>
                </c:pt>
                <c:pt idx="18">
                  <c:v>2.7120480012538102</c:v>
                </c:pt>
                <c:pt idx="19">
                  <c:v>2.84970089771608</c:v>
                </c:pt>
                <c:pt idx="20">
                  <c:v>3.0910425947678402</c:v>
                </c:pt>
                <c:pt idx="21">
                  <c:v>2.92667489043134</c:v>
                </c:pt>
                <c:pt idx="22">
                  <c:v>2.9636412144098401</c:v>
                </c:pt>
                <c:pt idx="23">
                  <c:v>3.1142091397581999</c:v>
                </c:pt>
                <c:pt idx="24">
                  <c:v>3.0974555025866302</c:v>
                </c:pt>
                <c:pt idx="25">
                  <c:v>3.0481401538816302</c:v>
                </c:pt>
                <c:pt idx="26">
                  <c:v>3.0961786651755601</c:v>
                </c:pt>
                <c:pt idx="27">
                  <c:v>3.0930005287754199</c:v>
                </c:pt>
                <c:pt idx="28">
                  <c:v>3.1674223129942298</c:v>
                </c:pt>
                <c:pt idx="29">
                  <c:v>3.2365114081678801</c:v>
                </c:pt>
                <c:pt idx="30">
                  <c:v>3.2215778174447798</c:v>
                </c:pt>
                <c:pt idx="31">
                  <c:v>3.1831684849047299</c:v>
                </c:pt>
                <c:pt idx="32">
                  <c:v>3.3820925775117199</c:v>
                </c:pt>
                <c:pt idx="33">
                  <c:v>3.2659802279483299</c:v>
                </c:pt>
                <c:pt idx="34">
                  <c:v>3.3571681516121101</c:v>
                </c:pt>
                <c:pt idx="35">
                  <c:v>3.3611998587638401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85-4DFC-848C-F941DFD2B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9820223"/>
        <c:axId val="1239818783"/>
      </c:lineChart>
      <c:dateAx>
        <c:axId val="15827299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Month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158273471"/>
        <c:crosses val="autoZero"/>
        <c:auto val="1"/>
        <c:lblOffset val="100"/>
        <c:baseTimeUnit val="months"/>
        <c:majorUnit val="1"/>
        <c:majorTimeUnit val="months"/>
      </c:dateAx>
      <c:valAx>
        <c:axId val="158273471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Sales Volume (Units Sold) </a:t>
                </a:r>
              </a:p>
            </c:rich>
          </c:tx>
          <c:layout>
            <c:manualLayout>
              <c:xMode val="edge"/>
              <c:yMode val="edge"/>
              <c:x val="6.4516129032258064E-3"/>
              <c:y val="0.299430878102262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158272991"/>
        <c:crosses val="autoZero"/>
        <c:crossBetween val="between"/>
        <c:dispUnits>
          <c:builtInUnit val="million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</c:dispUnitsLbl>
        </c:dispUnits>
      </c:valAx>
      <c:valAx>
        <c:axId val="1239818783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Average Price  ($)</a:t>
                </a:r>
              </a:p>
            </c:rich>
          </c:tx>
          <c:layout>
            <c:manualLayout>
              <c:xMode val="edge"/>
              <c:yMode val="edge"/>
              <c:x val="0.94579561425789516"/>
              <c:y val="0.357524502475165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1239820223"/>
        <c:crosses val="max"/>
        <c:crossBetween val="between"/>
      </c:valAx>
      <c:dateAx>
        <c:axId val="1239820223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239818783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n-IN"/>
              <a:t>Category-wise Yearly Total</a:t>
            </a:r>
            <a:r>
              <a:rPr lang="en-IN" baseline="0"/>
              <a:t> </a:t>
            </a:r>
            <a:r>
              <a:rPr lang="en-IN"/>
              <a:t>Sales Volume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851106335267726"/>
          <c:y val="0.27761628754738993"/>
          <c:w val="0.8141676704347327"/>
          <c:h val="0.544590624088655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'Category-wise Comparison Charts'!$I$78</c:f>
              <c:strCache>
                <c:ptCount val="1"/>
                <c:pt idx="0">
                  <c:v>Category1</c:v>
                </c:pt>
              </c:strCache>
            </c:strRef>
          </c:tx>
          <c:spPr>
            <a:solidFill>
              <a:srgbClr val="33CCCC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9.935005895487281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147-46B7-ACBE-FDE5CE1F3885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'Category-wise Comparison Charts'!$H$79:$H$81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'Category-wise Comparison Charts'!$I$79:$I$81</c:f>
              <c:numCache>
                <c:formatCode>[&gt;=1000000]\ ###\,###\,##0;[&gt;=100000]\ ###\,##0;\ ##,##0</c:formatCode>
                <c:ptCount val="3"/>
                <c:pt idx="0">
                  <c:v>38444</c:v>
                </c:pt>
                <c:pt idx="1">
                  <c:v>54279</c:v>
                </c:pt>
                <c:pt idx="2">
                  <c:v>51215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47-46B7-ACBE-FDE5CE1F3885}"/>
            </c:ext>
          </c:extLst>
        </c:ser>
        <c:ser>
          <c:idx val="1"/>
          <c:order val="1"/>
          <c:tx>
            <c:strRef>
              <c:f>'Category-wise Comparison Charts'!$J$78</c:f>
              <c:strCache>
                <c:ptCount val="1"/>
                <c:pt idx="0">
                  <c:v>Category2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7.451254421615444E-3"/>
                  <c:y val="-8.4875562720133283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147-46B7-ACBE-FDE5CE1F3885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'Category-wise Comparison Charts'!$H$79:$H$81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'Category-wise Comparison Charts'!$J$79:$J$81</c:f>
              <c:numCache>
                <c:formatCode>[&gt;=1000000]\ ###\,###\,##0;[&gt;=100000]\ ###\,##0;\ ##,##0</c:formatCode>
                <c:ptCount val="3"/>
                <c:pt idx="0">
                  <c:v>348446</c:v>
                </c:pt>
                <c:pt idx="1">
                  <c:v>401452</c:v>
                </c:pt>
                <c:pt idx="2">
                  <c:v>493943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147-46B7-ACBE-FDE5CE1F3885}"/>
            </c:ext>
          </c:extLst>
        </c:ser>
        <c:ser>
          <c:idx val="2"/>
          <c:order val="2"/>
          <c:tx>
            <c:strRef>
              <c:f>'Category-wise Comparison Charts'!$K$78</c:f>
              <c:strCache>
                <c:ptCount val="1"/>
                <c:pt idx="0">
                  <c:v>Category3</c:v>
                </c:pt>
              </c:strCache>
            </c:strRef>
          </c:tx>
          <c:spPr>
            <a:solidFill>
              <a:srgbClr val="4E95D9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'Category-wise Comparison Charts'!$H$79:$H$81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'Category-wise Comparison Charts'!$K$79:$K$81</c:f>
              <c:numCache>
                <c:formatCode>[&gt;=1000000]\ ###\,###\,##0;[&gt;=100000]\ ###\,##0;\ ##,##0</c:formatCode>
                <c:ptCount val="3"/>
                <c:pt idx="0">
                  <c:v>611287</c:v>
                </c:pt>
                <c:pt idx="1">
                  <c:v>786893</c:v>
                </c:pt>
                <c:pt idx="2">
                  <c:v>781904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147-46B7-ACBE-FDE5CE1F388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28727151"/>
        <c:axId val="1228727631"/>
      </c:barChart>
      <c:catAx>
        <c:axId val="122872715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1228727631"/>
        <c:crosses val="autoZero"/>
        <c:auto val="1"/>
        <c:lblAlgn val="ctr"/>
        <c:lblOffset val="100"/>
        <c:noMultiLvlLbl val="0"/>
      </c:catAx>
      <c:valAx>
        <c:axId val="1228727631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Sales</a:t>
                </a:r>
                <a:r>
                  <a:rPr lang="en-IN" baseline="0"/>
                  <a:t> Volume ($)</a:t>
                </a:r>
                <a:endParaRPr lang="en-IN"/>
              </a:p>
            </c:rich>
          </c:tx>
          <c:layout>
            <c:manualLayout>
              <c:xMode val="edge"/>
              <c:yMode val="edge"/>
              <c:x val="3.6413361174818357E-3"/>
              <c:y val="0.333588509769612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IN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1228727151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4.7489328180429093E-2"/>
                <c:y val="0.24057925051035287"/>
              </c:manualLayout>
            </c:layout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n-IN"/>
              <a:t>Category-wise Yearly Proportion of Sales Revenue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'Category-wise Comparison Charts'!$C$86</c:f>
              <c:strCache>
                <c:ptCount val="1"/>
                <c:pt idx="0">
                  <c:v>Category1</c:v>
                </c:pt>
              </c:strCache>
            </c:strRef>
          </c:tx>
          <c:spPr>
            <a:solidFill>
              <a:srgbClr val="33CCCC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9.1514143094841932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6B-4F19-832E-1992F79066B7}"/>
                </c:ext>
              </c:extLst>
            </c:dLbl>
            <c:dLbl>
              <c:idx val="1"/>
              <c:layout>
                <c:manualLayout>
                  <c:x val="0.10161109334191729"/>
                  <c:y val="-4.340213898496332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C6B-4F19-832E-1992F79066B7}"/>
                </c:ext>
              </c:extLst>
            </c:dLbl>
            <c:dLbl>
              <c:idx val="2"/>
              <c:layout>
                <c:manualLayout>
                  <c:x val="9.9169756658760169E-2"/>
                  <c:y val="-8.680427796992807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6B-4F19-832E-1992F79066B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'Category-wise Comparison Charts'!$B$87:$B$89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'Category-wise Comparison Charts'!$C$87:$C$89</c:f>
              <c:numCache>
                <c:formatCode>0%</c:formatCode>
                <c:ptCount val="3"/>
                <c:pt idx="0">
                  <c:v>3.7121241745170896E-2</c:v>
                </c:pt>
                <c:pt idx="1">
                  <c:v>4.1147777949123353E-2</c:v>
                </c:pt>
                <c:pt idx="2">
                  <c:v>4.0609136235995505E-2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6B-4F19-832E-1992F79066B7}"/>
            </c:ext>
          </c:extLst>
        </c:ser>
        <c:ser>
          <c:idx val="1"/>
          <c:order val="1"/>
          <c:tx>
            <c:strRef>
              <c:f>'Category-wise Comparison Charts'!$D$86</c:f>
              <c:strCache>
                <c:ptCount val="1"/>
                <c:pt idx="0">
                  <c:v>Category2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9.7060454797559578E-2"/>
                  <c:y val="-7.957084005012495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C6B-4F19-832E-1992F79066B7}"/>
                </c:ext>
              </c:extLst>
            </c:dLbl>
            <c:dLbl>
              <c:idx val="1"/>
              <c:layout>
                <c:manualLayout>
                  <c:x val="0.10732335311393602"/>
                  <c:y val="-4.340213898496332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C6B-4F19-832E-1992F79066B7}"/>
                </c:ext>
              </c:extLst>
            </c:dLbl>
            <c:dLbl>
              <c:idx val="2"/>
              <c:layout>
                <c:manualLayout>
                  <c:x val="9.7060454797559731E-2"/>
                  <c:y val="-4.340277777777698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C6B-4F19-832E-1992F79066B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'Category-wise Comparison Charts'!$B$87:$B$89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'Category-wise Comparison Charts'!$D$87:$D$89</c:f>
              <c:numCache>
                <c:formatCode>0%</c:formatCode>
                <c:ptCount val="3"/>
                <c:pt idx="0">
                  <c:v>0.22773882078812288</c:v>
                </c:pt>
                <c:pt idx="1">
                  <c:v>0.18596701553091211</c:v>
                </c:pt>
                <c:pt idx="2">
                  <c:v>0.18753981958311461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C6B-4F19-832E-1992F79066B7}"/>
            </c:ext>
          </c:extLst>
        </c:ser>
        <c:ser>
          <c:idx val="2"/>
          <c:order val="2"/>
          <c:tx>
            <c:strRef>
              <c:f>'Category-wise Comparison Charts'!$E$86</c:f>
              <c:strCache>
                <c:ptCount val="1"/>
                <c:pt idx="0">
                  <c:v>Category3</c:v>
                </c:pt>
              </c:strCache>
            </c:strRef>
          </c:tx>
          <c:spPr>
            <a:solidFill>
              <a:srgbClr val="4E95D9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.10260676650027732"/>
                  <c:y val="-1.302083333333341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C6B-4F19-832E-1992F79066B7}"/>
                </c:ext>
              </c:extLst>
            </c:dLbl>
            <c:dLbl>
              <c:idx val="1"/>
              <c:layout>
                <c:manualLayout>
                  <c:x val="0.10471614020810896"/>
                  <c:y val="-3.893927686609267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6524375798330646E-2"/>
                      <c:h val="5.445887605170848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5C6B-4F19-832E-1992F79066B7}"/>
                </c:ext>
              </c:extLst>
            </c:dLbl>
            <c:dLbl>
              <c:idx val="2"/>
              <c:layout>
                <c:manualLayout>
                  <c:x val="9.7060454797559731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C6B-4F19-832E-1992F79066B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'Category-wise Comparison Charts'!$B$87:$B$89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'Category-wise Comparison Charts'!$E$87:$E$89</c:f>
              <c:numCache>
                <c:formatCode>0%</c:formatCode>
                <c:ptCount val="3"/>
                <c:pt idx="0">
                  <c:v>0.73513993746670614</c:v>
                </c:pt>
                <c:pt idx="1">
                  <c:v>0.77288520651996462</c:v>
                </c:pt>
                <c:pt idx="2">
                  <c:v>0.7718510441808899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C6B-4F19-832E-1992F79066B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08058463"/>
        <c:axId val="74328623"/>
      </c:barChart>
      <c:catAx>
        <c:axId val="30805846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74328623"/>
        <c:crosses val="autoZero"/>
        <c:auto val="1"/>
        <c:lblAlgn val="ctr"/>
        <c:lblOffset val="100"/>
        <c:noMultiLvlLbl val="0"/>
      </c:catAx>
      <c:valAx>
        <c:axId val="74328623"/>
        <c:scaling>
          <c:orientation val="minMax"/>
          <c:max val="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Proportion of</a:t>
                </a:r>
                <a:r>
                  <a:rPr lang="en-IN" baseline="0"/>
                  <a:t> Sales Revenue</a:t>
                </a:r>
                <a:endParaRPr lang="en-IN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IN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3080584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n-IN"/>
              <a:t>Category-wise Yearly Proportion of Sales Volume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'Category-wise Comparison Charts'!$I$86</c:f>
              <c:strCache>
                <c:ptCount val="1"/>
                <c:pt idx="0">
                  <c:v>Category1</c:v>
                </c:pt>
              </c:strCache>
            </c:strRef>
          </c:tx>
          <c:spPr>
            <a:solidFill>
              <a:srgbClr val="33CCCC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.11471736785639056"/>
                  <c:y val="-3.894080996884735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B86-4EA2-B630-9E9C8788E2D3}"/>
                </c:ext>
              </c:extLst>
            </c:dLbl>
            <c:dLbl>
              <c:idx val="1"/>
              <c:layout>
                <c:manualLayout>
                  <c:x val="9.9074090421428257E-2"/>
                  <c:y val="-3.894080996884877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86-4EA2-B630-9E9C8788E2D3}"/>
                </c:ext>
              </c:extLst>
            </c:dLbl>
            <c:dLbl>
              <c:idx val="2"/>
              <c:layout>
                <c:manualLayout>
                  <c:x val="9.6466877515601193E-2"/>
                  <c:y val="-7.788161993769470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B86-4EA2-B630-9E9C8788E2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'Category-wise Comparison Charts'!$H$87:$H$89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'Category-wise Comparison Charts'!$I$87:$I$89</c:f>
              <c:numCache>
                <c:formatCode>0%</c:formatCode>
                <c:ptCount val="3"/>
                <c:pt idx="0">
                  <c:v>3.8514211407395679E-2</c:v>
                </c:pt>
                <c:pt idx="1">
                  <c:v>4.3680952564894932E-2</c:v>
                </c:pt>
                <c:pt idx="2">
                  <c:v>3.8592771098863506E-2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B86-4EA2-B630-9E9C8788E2D3}"/>
            </c:ext>
          </c:extLst>
        </c:ser>
        <c:ser>
          <c:idx val="1"/>
          <c:order val="1"/>
          <c:tx>
            <c:strRef>
              <c:f>'Category-wise Comparison Charts'!$J$86</c:f>
              <c:strCache>
                <c:ptCount val="1"/>
                <c:pt idx="0">
                  <c:v>Category2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9.9074090421428257E-2"/>
                  <c:y val="3.894080996884735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B86-4EA2-B630-9E9C8788E2D3}"/>
                </c:ext>
              </c:extLst>
            </c:dLbl>
            <c:dLbl>
              <c:idx val="1"/>
              <c:layout>
                <c:manualLayout>
                  <c:x val="0.10168130332725531"/>
                  <c:y val="3.894080996884735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B86-4EA2-B630-9E9C8788E2D3}"/>
                </c:ext>
              </c:extLst>
            </c:dLbl>
            <c:dLbl>
              <c:idx val="2"/>
              <c:layout>
                <c:manualLayout>
                  <c:x val="0.10168130332725531"/>
                  <c:y val="-3.894080996884735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B86-4EA2-B630-9E9C8788E2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'Category-wise Comparison Charts'!$H$87:$H$89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'Category-wise Comparison Charts'!$J$87:$J$89</c:f>
              <c:numCache>
                <c:formatCode>0%</c:formatCode>
                <c:ptCount val="3"/>
                <c:pt idx="0">
                  <c:v>0.34908237717358748</c:v>
                </c:pt>
                <c:pt idx="1">
                  <c:v>0.32306795941491551</c:v>
                </c:pt>
                <c:pt idx="2">
                  <c:v>0.37220792999874913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B86-4EA2-B630-9E9C8788E2D3}"/>
            </c:ext>
          </c:extLst>
        </c:ser>
        <c:ser>
          <c:idx val="2"/>
          <c:order val="2"/>
          <c:tx>
            <c:strRef>
              <c:f>'Category-wise Comparison Charts'!$K$86</c:f>
              <c:strCache>
                <c:ptCount val="1"/>
                <c:pt idx="0">
                  <c:v>Category3</c:v>
                </c:pt>
              </c:strCache>
            </c:strRef>
          </c:tx>
          <c:spPr>
            <a:solidFill>
              <a:srgbClr val="4E95D9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9.9074090421428257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B86-4EA2-B630-9E9C8788E2D3}"/>
                </c:ext>
              </c:extLst>
            </c:dLbl>
            <c:dLbl>
              <c:idx val="1"/>
              <c:layout>
                <c:manualLayout>
                  <c:x val="0.10168130332725531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B86-4EA2-B630-9E9C8788E2D3}"/>
                </c:ext>
              </c:extLst>
            </c:dLbl>
            <c:dLbl>
              <c:idx val="2"/>
              <c:layout>
                <c:manualLayout>
                  <c:x val="9.6466877515601193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B86-4EA2-B630-9E9C8788E2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'Category-wise Comparison Charts'!$H$87:$H$89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'Category-wise Comparison Charts'!$K$87:$K$89</c:f>
              <c:numCache>
                <c:formatCode>0%</c:formatCode>
                <c:ptCount val="3"/>
                <c:pt idx="0">
                  <c:v>0.61240341141901689</c:v>
                </c:pt>
                <c:pt idx="1">
                  <c:v>0.63325108802018959</c:v>
                </c:pt>
                <c:pt idx="2">
                  <c:v>0.58919929890238742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B86-4EA2-B630-9E9C8788E2D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08058463"/>
        <c:axId val="74328623"/>
      </c:barChart>
      <c:catAx>
        <c:axId val="30805846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74328623"/>
        <c:crosses val="autoZero"/>
        <c:auto val="1"/>
        <c:lblAlgn val="ctr"/>
        <c:lblOffset val="100"/>
        <c:noMultiLvlLbl val="0"/>
      </c:catAx>
      <c:valAx>
        <c:axId val="74328623"/>
        <c:scaling>
          <c:orientation val="minMax"/>
          <c:max val="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Proportion of</a:t>
                </a:r>
                <a:r>
                  <a:rPr lang="en-IN" baseline="0"/>
                  <a:t> Sales Volume</a:t>
                </a:r>
                <a:endParaRPr lang="en-IN"/>
              </a:p>
            </c:rich>
          </c:tx>
          <c:layout>
            <c:manualLayout>
              <c:xMode val="edge"/>
              <c:yMode val="edge"/>
              <c:x val="2.0857703246616476E-2"/>
              <c:y val="0.292867699364682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IN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3080584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n-IN"/>
              <a:t>Category-wise Yearly Average of Sales Revenue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957483791347274"/>
          <c:y val="0.25726491322092593"/>
          <c:w val="0.77389841998227038"/>
          <c:h val="0.544640378722293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'Category-wise Comparison Charts'!$C$93</c:f>
              <c:strCache>
                <c:ptCount val="1"/>
                <c:pt idx="0">
                  <c:v>Category1</c:v>
                </c:pt>
              </c:strCache>
            </c:strRef>
          </c:tx>
          <c:spPr>
            <a:solidFill>
              <a:srgbClr val="33CCC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'Category-wise Comparison Charts'!$B$94:$B$96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'Category-wise Comparison Charts'!$C$94:$C$96</c:f>
              <c:numCache>
                <c:formatCode>[&gt;=1000000]\ ###\,###\,##0;[&gt;=100000]\ ###\,##0;\ ##,##0</c:formatCode>
                <c:ptCount val="3"/>
                <c:pt idx="0">
                  <c:v>9359.1191666666618</c:v>
                </c:pt>
                <c:pt idx="1">
                  <c:v>13860.534166666674</c:v>
                </c:pt>
                <c:pt idx="2">
                  <c:v>14858.717500000004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32-427C-8E9D-1371EA6A3379}"/>
            </c:ext>
          </c:extLst>
        </c:ser>
        <c:ser>
          <c:idx val="1"/>
          <c:order val="1"/>
          <c:tx>
            <c:strRef>
              <c:f>'Category-wise Comparison Charts'!$D$93</c:f>
              <c:strCache>
                <c:ptCount val="1"/>
                <c:pt idx="0">
                  <c:v>Category2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'Category-wise Comparison Charts'!$B$94:$B$96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'Category-wise Comparison Charts'!$D$94:$D$96</c:f>
              <c:numCache>
                <c:formatCode>[&gt;=1000000]\ ###\,###\,##0;[&gt;=100000]\ ###\,##0;\ ##,##0</c:formatCode>
                <c:ptCount val="3"/>
                <c:pt idx="0">
                  <c:v>57418.196763567677</c:v>
                </c:pt>
                <c:pt idx="1">
                  <c:v>62642.560573411349</c:v>
                </c:pt>
                <c:pt idx="2">
                  <c:v>68620.055915310382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32-427C-8E9D-1371EA6A3379}"/>
            </c:ext>
          </c:extLst>
        </c:ser>
        <c:ser>
          <c:idx val="2"/>
          <c:order val="2"/>
          <c:tx>
            <c:strRef>
              <c:f>'Category-wise Comparison Charts'!$E$93</c:f>
              <c:strCache>
                <c:ptCount val="1"/>
                <c:pt idx="0">
                  <c:v>Category3</c:v>
                </c:pt>
              </c:strCache>
            </c:strRef>
          </c:tx>
          <c:spPr>
            <a:solidFill>
              <a:srgbClr val="4E95D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'Category-wise Comparison Charts'!$B$94:$B$96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'Category-wise Comparison Charts'!$E$94:$E$96</c:f>
              <c:numCache>
                <c:formatCode>[&gt;=1000000]\ ###\,###\,##0;[&gt;=100000]\ ###\,##0;\ ##,##0</c:formatCode>
                <c:ptCount val="3"/>
                <c:pt idx="0">
                  <c:v>185345.69307132173</c:v>
                </c:pt>
                <c:pt idx="1">
                  <c:v>260344.60050617214</c:v>
                </c:pt>
                <c:pt idx="2">
                  <c:v>282417.15240912006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32-427C-8E9D-1371EA6A337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98767343"/>
        <c:axId val="398764463"/>
      </c:barChart>
      <c:catAx>
        <c:axId val="39876734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398764463"/>
        <c:crosses val="autoZero"/>
        <c:auto val="1"/>
        <c:lblAlgn val="ctr"/>
        <c:lblOffset val="100"/>
        <c:noMultiLvlLbl val="0"/>
      </c:catAx>
      <c:valAx>
        <c:axId val="39876446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Sales Revenue ($)</a:t>
                </a:r>
              </a:p>
            </c:rich>
          </c:tx>
          <c:layout>
            <c:manualLayout>
              <c:xMode val="edge"/>
              <c:yMode val="edge"/>
              <c:x val="2.4916943521594685E-2"/>
              <c:y val="0.3243292505103528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398767343"/>
        <c:crosses val="autoZero"/>
        <c:crossBetween val="between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n-IN"/>
              <a:t>Category-wise Yearly Average of Sales Volume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'Category-wise Comparison Charts'!$I$93</c:f>
              <c:strCache>
                <c:ptCount val="1"/>
                <c:pt idx="0">
                  <c:v>Category1</c:v>
                </c:pt>
              </c:strCache>
            </c:strRef>
          </c:tx>
          <c:spPr>
            <a:solidFill>
              <a:srgbClr val="33CCC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'Category-wise Comparison Charts'!$H$94:$H$96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'Category-wise Comparison Charts'!$I$94:$I$96</c:f>
              <c:numCache>
                <c:formatCode>[&gt;=1000000]\ ###\,###\,##0;[&gt;=100000]\ ###\,##0;\ ##,##0</c:formatCode>
                <c:ptCount val="3"/>
                <c:pt idx="0">
                  <c:v>3203.6666666666665</c:v>
                </c:pt>
                <c:pt idx="1">
                  <c:v>4523.25</c:v>
                </c:pt>
                <c:pt idx="2">
                  <c:v>4267.916666666667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B1-44CF-9637-A808BBE37C0C}"/>
            </c:ext>
          </c:extLst>
        </c:ser>
        <c:ser>
          <c:idx val="1"/>
          <c:order val="1"/>
          <c:tx>
            <c:strRef>
              <c:f>'Category-wise Comparison Charts'!$J$93</c:f>
              <c:strCache>
                <c:ptCount val="1"/>
                <c:pt idx="0">
                  <c:v>Category2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'Category-wise Comparison Charts'!$H$94:$H$96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'Category-wise Comparison Charts'!$J$94:$J$96</c:f>
              <c:numCache>
                <c:formatCode>[&gt;=1000000]\ ###\,###\,##0;[&gt;=100000]\ ###\,##0;\ ##,##0</c:formatCode>
                <c:ptCount val="3"/>
                <c:pt idx="0">
                  <c:v>29037.166666666668</c:v>
                </c:pt>
                <c:pt idx="1">
                  <c:v>33454.333333333336</c:v>
                </c:pt>
                <c:pt idx="2">
                  <c:v>41161.916666666664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B1-44CF-9637-A808BBE37C0C}"/>
            </c:ext>
          </c:extLst>
        </c:ser>
        <c:ser>
          <c:idx val="2"/>
          <c:order val="2"/>
          <c:tx>
            <c:strRef>
              <c:f>'Category-wise Comparison Charts'!$K$93</c:f>
              <c:strCache>
                <c:ptCount val="1"/>
                <c:pt idx="0">
                  <c:v>Category3</c:v>
                </c:pt>
              </c:strCache>
            </c:strRef>
          </c:tx>
          <c:spPr>
            <a:solidFill>
              <a:srgbClr val="4E95D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'Category-wise Comparison Charts'!$H$94:$H$96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'Category-wise Comparison Charts'!$K$94:$K$96</c:f>
              <c:numCache>
                <c:formatCode>[&gt;=1000000]\ ###\,###\,##0;[&gt;=100000]\ ###\,##0;\ ##,##0</c:formatCode>
                <c:ptCount val="3"/>
                <c:pt idx="0">
                  <c:v>50940.583333333336</c:v>
                </c:pt>
                <c:pt idx="1">
                  <c:v>65574.416666666672</c:v>
                </c:pt>
                <c:pt idx="2">
                  <c:v>65158.666666666664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B1-44CF-9637-A808BBE37C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98767343"/>
        <c:axId val="398764463"/>
      </c:barChart>
      <c:catAx>
        <c:axId val="39876734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398764463"/>
        <c:crosses val="autoZero"/>
        <c:auto val="1"/>
        <c:lblAlgn val="ctr"/>
        <c:lblOffset val="100"/>
        <c:noMultiLvlLbl val="0"/>
      </c:catAx>
      <c:valAx>
        <c:axId val="39876446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Sales Volume</a:t>
                </a:r>
                <a:r>
                  <a:rPr lang="en-IN" baseline="0"/>
                  <a:t> </a:t>
                </a:r>
                <a:r>
                  <a:rPr lang="en-IN"/>
                  <a:t> ($)</a:t>
                </a:r>
              </a:p>
            </c:rich>
          </c:tx>
          <c:layout>
            <c:manualLayout>
              <c:xMode val="edge"/>
              <c:yMode val="edge"/>
              <c:x val="2.4916943521594685E-2"/>
              <c:y val="0.3243292505103528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398767343"/>
        <c:crosses val="autoZero"/>
        <c:crossBetween val="between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n-IN"/>
              <a:t>Category-wise Yearly Average Price (in $)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'Category-wise Comparison Charts'!$O$70</c:f>
              <c:strCache>
                <c:ptCount val="1"/>
                <c:pt idx="0">
                  <c:v>Category1</c:v>
                </c:pt>
              </c:strCache>
            </c:strRef>
          </c:tx>
          <c:spPr>
            <a:solidFill>
              <a:srgbClr val="33CCC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'Category-wise Comparison Charts'!$N$71:$N$73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'Category-wise Comparison Charts'!$O$71:$O$73</c:f>
              <c:numCache>
                <c:formatCode>0.00</c:formatCode>
                <c:ptCount val="3"/>
                <c:pt idx="0">
                  <c:v>2.9510066669440711</c:v>
                </c:pt>
                <c:pt idx="1">
                  <c:v>3.0743718597831009</c:v>
                </c:pt>
                <c:pt idx="2">
                  <c:v>3.4850964953485541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DD-454C-865A-4E0E24C3ADDF}"/>
            </c:ext>
          </c:extLst>
        </c:ser>
        <c:ser>
          <c:idx val="1"/>
          <c:order val="1"/>
          <c:tx>
            <c:strRef>
              <c:f>'Category-wise Comparison Charts'!$P$70</c:f>
              <c:strCache>
                <c:ptCount val="1"/>
                <c:pt idx="0">
                  <c:v>Category2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'Category-wise Comparison Charts'!$N$71:$N$73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'Category-wise Comparison Charts'!$P$71:$P$73</c:f>
              <c:numCache>
                <c:formatCode>0.00</c:formatCode>
                <c:ptCount val="3"/>
                <c:pt idx="0">
                  <c:v>1.9744812148732231</c:v>
                </c:pt>
                <c:pt idx="1">
                  <c:v>1.8827736944139568</c:v>
                </c:pt>
                <c:pt idx="2">
                  <c:v>1.6704557759705276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DD-454C-865A-4E0E24C3ADDF}"/>
            </c:ext>
          </c:extLst>
        </c:ser>
        <c:ser>
          <c:idx val="2"/>
          <c:order val="2"/>
          <c:tx>
            <c:strRef>
              <c:f>'Category-wise Comparison Charts'!$Q$70</c:f>
              <c:strCache>
                <c:ptCount val="1"/>
                <c:pt idx="0">
                  <c:v>Category3</c:v>
                </c:pt>
              </c:strCache>
            </c:strRef>
          </c:tx>
          <c:spPr>
            <a:solidFill>
              <a:srgbClr val="4E95D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'Category-wise Comparison Charts'!$N$71:$N$73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'Category-wise Comparison Charts'!$Q$71:$Q$73</c:f>
              <c:numCache>
                <c:formatCode>0.00</c:formatCode>
                <c:ptCount val="3"/>
                <c:pt idx="0">
                  <c:v>3.6330029717332617</c:v>
                </c:pt>
                <c:pt idx="1">
                  <c:v>3.9564117818149787</c:v>
                </c:pt>
                <c:pt idx="2">
                  <c:v>4.320040528213382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DD-454C-865A-4E0E24C3AD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98767343"/>
        <c:axId val="398764463"/>
      </c:barChart>
      <c:catAx>
        <c:axId val="39876734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398764463"/>
        <c:crosses val="autoZero"/>
        <c:auto val="1"/>
        <c:lblAlgn val="ctr"/>
        <c:lblOffset val="100"/>
        <c:noMultiLvlLbl val="0"/>
      </c:catAx>
      <c:valAx>
        <c:axId val="39876446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Average Pric</a:t>
                </a:r>
                <a:r>
                  <a:rPr lang="en-IN" baseline="0"/>
                  <a:t>e </a:t>
                </a:r>
                <a:r>
                  <a:rPr lang="en-IN"/>
                  <a:t>($)</a:t>
                </a:r>
              </a:p>
            </c:rich>
          </c:tx>
          <c:layout>
            <c:manualLayout>
              <c:xMode val="edge"/>
              <c:yMode val="edge"/>
              <c:x val="1.1120091776607395E-2"/>
              <c:y val="0.324329403196328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398767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n-IN"/>
              <a:t>Channel-wise Sales Revenue Comparison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045156191224888"/>
          <c:y val="0.27761628754738993"/>
          <c:w val="0.81002616218866352"/>
          <c:h val="0.48225211431904347"/>
        </c:manualLayout>
      </c:layout>
      <c:lineChart>
        <c:grouping val="standard"/>
        <c:varyColors val="0"/>
        <c:ser>
          <c:idx val="0"/>
          <c:order val="0"/>
          <c:tx>
            <c:strRef>
              <c:f>'Channel-wise Comparison Charts'!$C$3</c:f>
              <c:strCache>
                <c:ptCount val="1"/>
                <c:pt idx="0">
                  <c:v>Sales Revenue Channel1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'Channel-wise Comparison Charts'!$B$4:$B$39</c:f>
              <c:numCache>
                <c:formatCode>mmm\-yy</c:formatCode>
                <c:ptCount val="36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</c:numCache>
            </c:numRef>
          </c:cat>
          <c:val>
            <c:numRef>
              <c:f>'Channel-wise Comparison Charts'!$C$4:$C$39</c:f>
              <c:numCache>
                <c:formatCode>[&gt;=1000000]\ ###\,###\,##0;[&gt;=100000]\ ###\,##0;\ ##,##0</c:formatCode>
                <c:ptCount val="36"/>
                <c:pt idx="0">
                  <c:v>93772.800694499005</c:v>
                </c:pt>
                <c:pt idx="1">
                  <c:v>90543.949693340794</c:v>
                </c:pt>
                <c:pt idx="2">
                  <c:v>98835.762957442901</c:v>
                </c:pt>
                <c:pt idx="3">
                  <c:v>103519.87600046099</c:v>
                </c:pt>
                <c:pt idx="4">
                  <c:v>114500.195572746</c:v>
                </c:pt>
                <c:pt idx="5">
                  <c:v>113415.719741596</c:v>
                </c:pt>
                <c:pt idx="6">
                  <c:v>125711.474728253</c:v>
                </c:pt>
                <c:pt idx="7">
                  <c:v>121883.701058976</c:v>
                </c:pt>
                <c:pt idx="8">
                  <c:v>129871.092513305</c:v>
                </c:pt>
                <c:pt idx="9">
                  <c:v>121973.540246377</c:v>
                </c:pt>
                <c:pt idx="10">
                  <c:v>115831.69936585501</c:v>
                </c:pt>
                <c:pt idx="11">
                  <c:v>132160.094614687</c:v>
                </c:pt>
                <c:pt idx="12">
                  <c:v>132641.47609970401</c:v>
                </c:pt>
                <c:pt idx="13">
                  <c:v>117549.564512385</c:v>
                </c:pt>
                <c:pt idx="14">
                  <c:v>125896.883379126</c:v>
                </c:pt>
                <c:pt idx="15">
                  <c:v>120992.84984962401</c:v>
                </c:pt>
                <c:pt idx="16">
                  <c:v>131035.062295389</c:v>
                </c:pt>
                <c:pt idx="17">
                  <c:v>140376.08875335101</c:v>
                </c:pt>
                <c:pt idx="18">
                  <c:v>143914.85285659699</c:v>
                </c:pt>
                <c:pt idx="19">
                  <c:v>131544.090504847</c:v>
                </c:pt>
                <c:pt idx="20">
                  <c:v>149137.53179866201</c:v>
                </c:pt>
                <c:pt idx="21">
                  <c:v>145738.31574536199</c:v>
                </c:pt>
                <c:pt idx="22">
                  <c:v>134824.338831164</c:v>
                </c:pt>
                <c:pt idx="23">
                  <c:v>152913.96965225801</c:v>
                </c:pt>
                <c:pt idx="24">
                  <c:v>138383.11743250399</c:v>
                </c:pt>
                <c:pt idx="25">
                  <c:v>123441.442850666</c:v>
                </c:pt>
                <c:pt idx="26">
                  <c:v>142873.81510216801</c:v>
                </c:pt>
                <c:pt idx="27">
                  <c:v>145935.942274765</c:v>
                </c:pt>
                <c:pt idx="28">
                  <c:v>158119.978394971</c:v>
                </c:pt>
                <c:pt idx="29">
                  <c:v>187172.214891974</c:v>
                </c:pt>
                <c:pt idx="30">
                  <c:v>196962.33705258</c:v>
                </c:pt>
                <c:pt idx="31">
                  <c:v>182925.07350388</c:v>
                </c:pt>
                <c:pt idx="32">
                  <c:v>182794.79591670699</c:v>
                </c:pt>
                <c:pt idx="33">
                  <c:v>167479.73920489001</c:v>
                </c:pt>
                <c:pt idx="34">
                  <c:v>172901.04804448001</c:v>
                </c:pt>
                <c:pt idx="35">
                  <c:v>176190.962354608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61-4D94-BEAD-36F7DD586315}"/>
            </c:ext>
          </c:extLst>
        </c:ser>
        <c:ser>
          <c:idx val="1"/>
          <c:order val="1"/>
          <c:tx>
            <c:strRef>
              <c:f>'Channel-wise Comparison Charts'!$D$3</c:f>
              <c:strCache>
                <c:ptCount val="1"/>
                <c:pt idx="0">
                  <c:v>Sales Revenue Channel2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'Channel-wise Comparison Charts'!$B$4:$B$39</c:f>
              <c:numCache>
                <c:formatCode>mmm\-yy</c:formatCode>
                <c:ptCount val="36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</c:numCache>
            </c:numRef>
          </c:cat>
          <c:val>
            <c:numRef>
              <c:f>'Channel-wise Comparison Charts'!$D$4:$D$39</c:f>
              <c:numCache>
                <c:formatCode>[&gt;=1000000]\ ###\,###\,##0;[&gt;=100000]\ ###\,##0;\ ##,##0</c:formatCode>
                <c:ptCount val="36"/>
                <c:pt idx="0">
                  <c:v>7644.9590798791196</c:v>
                </c:pt>
                <c:pt idx="1">
                  <c:v>8732.7348925793194</c:v>
                </c:pt>
                <c:pt idx="2">
                  <c:v>11610.892076545701</c:v>
                </c:pt>
                <c:pt idx="3">
                  <c:v>10586.4232766355</c:v>
                </c:pt>
                <c:pt idx="4">
                  <c:v>14639.1189853795</c:v>
                </c:pt>
                <c:pt idx="5">
                  <c:v>16791.4164714199</c:v>
                </c:pt>
                <c:pt idx="6">
                  <c:v>14242.7125948962</c:v>
                </c:pt>
                <c:pt idx="7">
                  <c:v>16731.410564029698</c:v>
                </c:pt>
                <c:pt idx="8">
                  <c:v>20344.6115497184</c:v>
                </c:pt>
                <c:pt idx="9">
                  <c:v>14281.4711181987</c:v>
                </c:pt>
                <c:pt idx="10">
                  <c:v>18427.881182867299</c:v>
                </c:pt>
                <c:pt idx="11">
                  <c:v>23607.503307201001</c:v>
                </c:pt>
                <c:pt idx="12">
                  <c:v>17271.6691677569</c:v>
                </c:pt>
                <c:pt idx="13">
                  <c:v>16057.826361666401</c:v>
                </c:pt>
                <c:pt idx="14">
                  <c:v>21363.739208073701</c:v>
                </c:pt>
                <c:pt idx="15">
                  <c:v>19430.965128505399</c:v>
                </c:pt>
                <c:pt idx="16">
                  <c:v>22875.319405161699</c:v>
                </c:pt>
                <c:pt idx="17">
                  <c:v>24285.469948919701</c:v>
                </c:pt>
                <c:pt idx="18">
                  <c:v>22648.639626227399</c:v>
                </c:pt>
                <c:pt idx="19">
                  <c:v>23044.245260781699</c:v>
                </c:pt>
                <c:pt idx="20">
                  <c:v>22783.607745716199</c:v>
                </c:pt>
                <c:pt idx="21">
                  <c:v>21559.794606843901</c:v>
                </c:pt>
                <c:pt idx="22">
                  <c:v>21872.487477790099</c:v>
                </c:pt>
                <c:pt idx="23">
                  <c:v>42539.179956570697</c:v>
                </c:pt>
                <c:pt idx="24">
                  <c:v>70582.987517081099</c:v>
                </c:pt>
                <c:pt idx="25">
                  <c:v>110001.57587500301</c:v>
                </c:pt>
                <c:pt idx="26">
                  <c:v>119665.259891329</c:v>
                </c:pt>
                <c:pt idx="27">
                  <c:v>98891.746399900498</c:v>
                </c:pt>
                <c:pt idx="28">
                  <c:v>104226.504035089</c:v>
                </c:pt>
                <c:pt idx="29">
                  <c:v>115852.524787602</c:v>
                </c:pt>
                <c:pt idx="30">
                  <c:v>105867.874618488</c:v>
                </c:pt>
                <c:pt idx="31">
                  <c:v>102500.085323354</c:v>
                </c:pt>
                <c:pt idx="32">
                  <c:v>104167.050291589</c:v>
                </c:pt>
                <c:pt idx="33">
                  <c:v>100728.30374651399</c:v>
                </c:pt>
                <c:pt idx="34">
                  <c:v>129166.742623094</c:v>
                </c:pt>
                <c:pt idx="35">
                  <c:v>109958.348096004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61-4D94-BEAD-36F7DD5863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149551"/>
        <c:axId val="78457455"/>
      </c:lineChart>
      <c:dateAx>
        <c:axId val="6814955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78457455"/>
        <c:crosses val="autoZero"/>
        <c:auto val="1"/>
        <c:lblOffset val="100"/>
        <c:baseTimeUnit val="months"/>
        <c:majorUnit val="1"/>
        <c:majorTimeUnit val="months"/>
      </c:dateAx>
      <c:valAx>
        <c:axId val="78457455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Sales Revenue ($)</a:t>
                </a:r>
              </a:p>
            </c:rich>
          </c:tx>
          <c:layout>
            <c:manualLayout>
              <c:xMode val="edge"/>
              <c:yMode val="edge"/>
              <c:x val="5.5029353214906145E-4"/>
              <c:y val="0.312364756488772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68149551"/>
        <c:crosses val="autoZero"/>
        <c:crossBetween val="between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n-IN"/>
              <a:t>Channel-wise Sales Volume Comparison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984369612221967"/>
          <c:y val="0.27761628754738993"/>
          <c:w val="0.8306340185065737"/>
          <c:h val="0.48225211431904347"/>
        </c:manualLayout>
      </c:layout>
      <c:lineChart>
        <c:grouping val="standard"/>
        <c:varyColors val="0"/>
        <c:ser>
          <c:idx val="0"/>
          <c:order val="0"/>
          <c:tx>
            <c:strRef>
              <c:f>'Channel-wise Comparison Charts'!$H$3</c:f>
              <c:strCache>
                <c:ptCount val="1"/>
                <c:pt idx="0">
                  <c:v>Sales Volume (Units sold) Channel1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'Channel-wise Comparison Charts'!$G$4:$G$39</c:f>
              <c:numCache>
                <c:formatCode>mmm\-yy</c:formatCode>
                <c:ptCount val="36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</c:numCache>
            </c:numRef>
          </c:cat>
          <c:val>
            <c:numRef>
              <c:f>'Channel-wise Comparison Charts'!$H$4:$H$39</c:f>
              <c:numCache>
                <c:formatCode>[&gt;=1000000]\ ###\,###\,##0;[&gt;=100000]\ ###\,##0;\ ##,##0</c:formatCode>
                <c:ptCount val="36"/>
                <c:pt idx="0">
                  <c:v>29367</c:v>
                </c:pt>
                <c:pt idx="1">
                  <c:v>28953</c:v>
                </c:pt>
                <c:pt idx="2">
                  <c:v>31822</c:v>
                </c:pt>
                <c:pt idx="3">
                  <c:v>33112</c:v>
                </c:pt>
                <c:pt idx="4">
                  <c:v>36129</c:v>
                </c:pt>
                <c:pt idx="5">
                  <c:v>35737</c:v>
                </c:pt>
                <c:pt idx="6">
                  <c:v>36251</c:v>
                </c:pt>
                <c:pt idx="7">
                  <c:v>36398</c:v>
                </c:pt>
                <c:pt idx="8">
                  <c:v>38844</c:v>
                </c:pt>
                <c:pt idx="9">
                  <c:v>38959</c:v>
                </c:pt>
                <c:pt idx="10">
                  <c:v>37020</c:v>
                </c:pt>
                <c:pt idx="11">
                  <c:v>42188</c:v>
                </c:pt>
                <c:pt idx="12">
                  <c:v>41877</c:v>
                </c:pt>
                <c:pt idx="13">
                  <c:v>38856</c:v>
                </c:pt>
                <c:pt idx="14">
                  <c:v>40023</c:v>
                </c:pt>
                <c:pt idx="15">
                  <c:v>38361</c:v>
                </c:pt>
                <c:pt idx="16">
                  <c:v>40454</c:v>
                </c:pt>
                <c:pt idx="17">
                  <c:v>41858</c:v>
                </c:pt>
                <c:pt idx="18">
                  <c:v>43690</c:v>
                </c:pt>
                <c:pt idx="19">
                  <c:v>39303</c:v>
                </c:pt>
                <c:pt idx="20">
                  <c:v>44076</c:v>
                </c:pt>
                <c:pt idx="21">
                  <c:v>44841</c:v>
                </c:pt>
                <c:pt idx="22">
                  <c:v>40716</c:v>
                </c:pt>
                <c:pt idx="23">
                  <c:v>42523</c:v>
                </c:pt>
                <c:pt idx="24">
                  <c:v>38011</c:v>
                </c:pt>
                <c:pt idx="25">
                  <c:v>33954</c:v>
                </c:pt>
                <c:pt idx="26">
                  <c:v>38643</c:v>
                </c:pt>
                <c:pt idx="27">
                  <c:v>38959</c:v>
                </c:pt>
                <c:pt idx="28">
                  <c:v>40871</c:v>
                </c:pt>
                <c:pt idx="29">
                  <c:v>49174</c:v>
                </c:pt>
                <c:pt idx="30">
                  <c:v>51425</c:v>
                </c:pt>
                <c:pt idx="31">
                  <c:v>46606</c:v>
                </c:pt>
                <c:pt idx="32">
                  <c:v>46657</c:v>
                </c:pt>
                <c:pt idx="33">
                  <c:v>43895</c:v>
                </c:pt>
                <c:pt idx="34">
                  <c:v>43701</c:v>
                </c:pt>
                <c:pt idx="35">
                  <c:v>44554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4-463D-B42F-7692BBD9C76B}"/>
            </c:ext>
          </c:extLst>
        </c:ser>
        <c:ser>
          <c:idx val="1"/>
          <c:order val="1"/>
          <c:tx>
            <c:strRef>
              <c:f>'Channel-wise Comparison Charts'!$I$3</c:f>
              <c:strCache>
                <c:ptCount val="1"/>
                <c:pt idx="0">
                  <c:v>Sales Volume (Units sold) Channel2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'Channel-wise Comparison Charts'!$G$4:$G$39</c:f>
              <c:numCache>
                <c:formatCode>mmm\-yy</c:formatCode>
                <c:ptCount val="36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</c:numCache>
            </c:numRef>
          </c:cat>
          <c:val>
            <c:numRef>
              <c:f>'Channel-wise Comparison Charts'!$I$4:$I$39</c:f>
              <c:numCache>
                <c:formatCode>[&gt;=1000000]\ ###\,###\,##0;[&gt;=100000]\ ###\,##0;\ ##,##0</c:formatCode>
                <c:ptCount val="36"/>
                <c:pt idx="0">
                  <c:v>2528</c:v>
                </c:pt>
                <c:pt idx="1">
                  <c:v>2930</c:v>
                </c:pt>
                <c:pt idx="2">
                  <c:v>3954</c:v>
                </c:pt>
                <c:pt idx="3">
                  <c:v>3640</c:v>
                </c:pt>
                <c:pt idx="4">
                  <c:v>4890</c:v>
                </c:pt>
                <c:pt idx="5">
                  <c:v>5532</c:v>
                </c:pt>
                <c:pt idx="6">
                  <c:v>4666</c:v>
                </c:pt>
                <c:pt idx="7">
                  <c:v>5399</c:v>
                </c:pt>
                <c:pt idx="8">
                  <c:v>6447</c:v>
                </c:pt>
                <c:pt idx="9">
                  <c:v>4569</c:v>
                </c:pt>
                <c:pt idx="10">
                  <c:v>6031</c:v>
                </c:pt>
                <c:pt idx="11">
                  <c:v>7442</c:v>
                </c:pt>
                <c:pt idx="12">
                  <c:v>5729</c:v>
                </c:pt>
                <c:pt idx="13">
                  <c:v>5298</c:v>
                </c:pt>
                <c:pt idx="14">
                  <c:v>7080</c:v>
                </c:pt>
                <c:pt idx="15">
                  <c:v>6337</c:v>
                </c:pt>
                <c:pt idx="16">
                  <c:v>7227</c:v>
                </c:pt>
                <c:pt idx="17">
                  <c:v>7490</c:v>
                </c:pt>
                <c:pt idx="18">
                  <c:v>6977</c:v>
                </c:pt>
                <c:pt idx="19">
                  <c:v>7108</c:v>
                </c:pt>
                <c:pt idx="20">
                  <c:v>6846</c:v>
                </c:pt>
                <c:pt idx="21">
                  <c:v>6302</c:v>
                </c:pt>
                <c:pt idx="22">
                  <c:v>6431</c:v>
                </c:pt>
                <c:pt idx="23">
                  <c:v>12004</c:v>
                </c:pt>
                <c:pt idx="24">
                  <c:v>19655</c:v>
                </c:pt>
                <c:pt idx="25">
                  <c:v>30853</c:v>
                </c:pt>
                <c:pt idx="26">
                  <c:v>33351</c:v>
                </c:pt>
                <c:pt idx="27">
                  <c:v>27559</c:v>
                </c:pt>
                <c:pt idx="28">
                  <c:v>28941</c:v>
                </c:pt>
                <c:pt idx="29">
                  <c:v>32202</c:v>
                </c:pt>
                <c:pt idx="30">
                  <c:v>29318</c:v>
                </c:pt>
                <c:pt idx="31">
                  <c:v>28169</c:v>
                </c:pt>
                <c:pt idx="32">
                  <c:v>28465</c:v>
                </c:pt>
                <c:pt idx="33">
                  <c:v>27021</c:v>
                </c:pt>
                <c:pt idx="34">
                  <c:v>34557</c:v>
                </c:pt>
                <c:pt idx="35">
                  <c:v>28999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4-463D-B42F-7692BBD9C7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149551"/>
        <c:axId val="78457455"/>
      </c:lineChart>
      <c:dateAx>
        <c:axId val="6814955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78457455"/>
        <c:crosses val="autoZero"/>
        <c:auto val="1"/>
        <c:lblOffset val="100"/>
        <c:baseTimeUnit val="months"/>
        <c:majorUnit val="1"/>
        <c:majorTimeUnit val="months"/>
      </c:dateAx>
      <c:valAx>
        <c:axId val="78457455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Sales Volume ($)</a:t>
                </a:r>
              </a:p>
            </c:rich>
          </c:tx>
          <c:layout>
            <c:manualLayout>
              <c:xMode val="edge"/>
              <c:yMode val="edge"/>
              <c:x val="1.1285666586362696E-2"/>
              <c:y val="0.312364756488772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68149551"/>
        <c:crosses val="autoZero"/>
        <c:crossBetween val="between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4044205641219113"/>
          <c:y val="0.14393518518518519"/>
          <c:w val="0.54487560190988493"/>
          <c:h val="0.1631955380577427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n-IN"/>
              <a:t>Channel-wise Average Price</a:t>
            </a:r>
            <a:r>
              <a:rPr lang="en-IN" baseline="0"/>
              <a:t> </a:t>
            </a:r>
            <a:r>
              <a:rPr lang="en-IN"/>
              <a:t>Comparison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726770436539326"/>
          <c:y val="0.27761628754738993"/>
          <c:w val="0.83321001026340014"/>
          <c:h val="0.48225211431904347"/>
        </c:manualLayout>
      </c:layout>
      <c:lineChart>
        <c:grouping val="standard"/>
        <c:varyColors val="0"/>
        <c:ser>
          <c:idx val="0"/>
          <c:order val="0"/>
          <c:tx>
            <c:strRef>
              <c:f>'Channel-wise Comparison Charts'!$M$3</c:f>
              <c:strCache>
                <c:ptCount val="1"/>
                <c:pt idx="0">
                  <c:v>Average Price Channel1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'Channel-wise Comparison Charts'!$L$4:$L$39</c:f>
              <c:numCache>
                <c:formatCode>mmm\-yy</c:formatCode>
                <c:ptCount val="36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</c:numCache>
            </c:numRef>
          </c:cat>
          <c:val>
            <c:numRef>
              <c:f>'Channel-wise Comparison Charts'!$M$4:$M$39</c:f>
              <c:numCache>
                <c:formatCode>[&gt;=1000000]\ ###.00\,###\,##0;[&gt;=100000]\ ###.00\,##0;\ ##,##0.00</c:formatCode>
                <c:ptCount val="36"/>
                <c:pt idx="0">
                  <c:v>3.19313517534985</c:v>
                </c:pt>
                <c:pt idx="1">
                  <c:v>3.1272735016523598</c:v>
                </c:pt>
                <c:pt idx="2">
                  <c:v>3.10589412850993</c:v>
                </c:pt>
                <c:pt idx="3">
                  <c:v>3.1263552790668201</c:v>
                </c:pt>
                <c:pt idx="4">
                  <c:v>3.1692046713926598</c:v>
                </c:pt>
                <c:pt idx="5">
                  <c:v>3.1736217293448301</c:v>
                </c:pt>
                <c:pt idx="6">
                  <c:v>3.4678070874804301</c:v>
                </c:pt>
                <c:pt idx="7">
                  <c:v>3.3486373168574199</c:v>
                </c:pt>
                <c:pt idx="8">
                  <c:v>3.3434016196402299</c:v>
                </c:pt>
                <c:pt idx="9">
                  <c:v>3.1308180458014201</c:v>
                </c:pt>
                <c:pt idx="10">
                  <c:v>3.1288951746584299</c:v>
                </c:pt>
                <c:pt idx="11">
                  <c:v>3.1326465965366199</c:v>
                </c:pt>
                <c:pt idx="12">
                  <c:v>3.1674063590922099</c:v>
                </c:pt>
                <c:pt idx="13">
                  <c:v>3.0252615944097401</c:v>
                </c:pt>
                <c:pt idx="14">
                  <c:v>3.14561335679798</c:v>
                </c:pt>
                <c:pt idx="15">
                  <c:v>3.1540588058086199</c:v>
                </c:pt>
                <c:pt idx="16">
                  <c:v>3.23911262904506</c:v>
                </c:pt>
                <c:pt idx="17">
                  <c:v>3.3536262782108701</c:v>
                </c:pt>
                <c:pt idx="18">
                  <c:v>3.2939998364979899</c:v>
                </c:pt>
                <c:pt idx="19">
                  <c:v>3.3469223851829799</c:v>
                </c:pt>
                <c:pt idx="20">
                  <c:v>3.3836448815378501</c:v>
                </c:pt>
                <c:pt idx="21">
                  <c:v>3.2501129712843602</c:v>
                </c:pt>
                <c:pt idx="22">
                  <c:v>3.31133556418028</c:v>
                </c:pt>
                <c:pt idx="23">
                  <c:v>3.5960296698788499</c:v>
                </c:pt>
                <c:pt idx="24">
                  <c:v>3.6406071251086201</c:v>
                </c:pt>
                <c:pt idx="25">
                  <c:v>3.6355493565019201</c:v>
                </c:pt>
                <c:pt idx="26">
                  <c:v>3.6972754470969602</c:v>
                </c:pt>
                <c:pt idx="27">
                  <c:v>3.7458852197121399</c:v>
                </c:pt>
                <c:pt idx="28">
                  <c:v>3.8687572703131901</c:v>
                </c:pt>
                <c:pt idx="29">
                  <c:v>3.80632478325892</c:v>
                </c:pt>
                <c:pt idx="30">
                  <c:v>3.8300891988834098</c:v>
                </c:pt>
                <c:pt idx="31">
                  <c:v>3.92492540668326</c:v>
                </c:pt>
                <c:pt idx="32">
                  <c:v>3.9178428942432499</c:v>
                </c:pt>
                <c:pt idx="33">
                  <c:v>3.8154627908620502</c:v>
                </c:pt>
                <c:pt idx="34">
                  <c:v>3.9564551851097298</c:v>
                </c:pt>
                <c:pt idx="35">
                  <c:v>3.95454869045671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ED-400E-8FEB-7150FD6A5FE2}"/>
            </c:ext>
          </c:extLst>
        </c:ser>
        <c:ser>
          <c:idx val="1"/>
          <c:order val="1"/>
          <c:tx>
            <c:strRef>
              <c:f>'Channel-wise Comparison Charts'!$N$3</c:f>
              <c:strCache>
                <c:ptCount val="1"/>
                <c:pt idx="0">
                  <c:v>Average Price Channel2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'Channel-wise Comparison Charts'!$L$4:$L$39</c:f>
              <c:numCache>
                <c:formatCode>mmm\-yy</c:formatCode>
                <c:ptCount val="36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</c:numCache>
            </c:numRef>
          </c:cat>
          <c:val>
            <c:numRef>
              <c:f>'Channel-wise Comparison Charts'!$N$4:$N$39</c:f>
              <c:numCache>
                <c:formatCode>[&gt;=1000000]\ ###.00\,###\,##0;[&gt;=100000]\ ###.00\,##0;\ ##,##0.00</c:formatCode>
                <c:ptCount val="36"/>
                <c:pt idx="0">
                  <c:v>3.0241135600787699</c:v>
                </c:pt>
                <c:pt idx="1">
                  <c:v>2.98045559473697</c:v>
                </c:pt>
                <c:pt idx="2">
                  <c:v>2.9364926850140902</c:v>
                </c:pt>
                <c:pt idx="3">
                  <c:v>2.9083580430317402</c:v>
                </c:pt>
                <c:pt idx="4">
                  <c:v>2.99368486408579</c:v>
                </c:pt>
                <c:pt idx="5">
                  <c:v>3.0353247417606402</c:v>
                </c:pt>
                <c:pt idx="6">
                  <c:v>3.0524459054642601</c:v>
                </c:pt>
                <c:pt idx="7">
                  <c:v>3.0989832494961398</c:v>
                </c:pt>
                <c:pt idx="8">
                  <c:v>3.1556710950392999</c:v>
                </c:pt>
                <c:pt idx="9">
                  <c:v>3.1257323524181899</c:v>
                </c:pt>
                <c:pt idx="10">
                  <c:v>3.0555266428232901</c:v>
                </c:pt>
                <c:pt idx="11">
                  <c:v>3.1721987781780401</c:v>
                </c:pt>
                <c:pt idx="12">
                  <c:v>3.0147790483080699</c:v>
                </c:pt>
                <c:pt idx="13">
                  <c:v>3.0309223030702901</c:v>
                </c:pt>
                <c:pt idx="14">
                  <c:v>3.0174772892759401</c:v>
                </c:pt>
                <c:pt idx="15">
                  <c:v>3.0662719154971501</c:v>
                </c:pt>
                <c:pt idx="16">
                  <c:v>3.1652579777448002</c:v>
                </c:pt>
                <c:pt idx="17">
                  <c:v>3.2423858409772599</c:v>
                </c:pt>
                <c:pt idx="18">
                  <c:v>3.2461859862731002</c:v>
                </c:pt>
                <c:pt idx="19">
                  <c:v>3.24201537152247</c:v>
                </c:pt>
                <c:pt idx="20">
                  <c:v>3.3280174913403702</c:v>
                </c:pt>
                <c:pt idx="21">
                  <c:v>3.4211035555131502</c:v>
                </c:pt>
                <c:pt idx="22">
                  <c:v>3.4011020802037102</c:v>
                </c:pt>
                <c:pt idx="23">
                  <c:v>3.5437504129099202</c:v>
                </c:pt>
                <c:pt idx="24">
                  <c:v>3.5910957780249899</c:v>
                </c:pt>
                <c:pt idx="25">
                  <c:v>3.5653445653584002</c:v>
                </c:pt>
                <c:pt idx="26">
                  <c:v>3.5880561269925799</c:v>
                </c:pt>
                <c:pt idx="27">
                  <c:v>3.58836483181177</c:v>
                </c:pt>
                <c:pt idx="28">
                  <c:v>3.6013442533115301</c:v>
                </c:pt>
                <c:pt idx="29">
                  <c:v>3.5976810380598101</c:v>
                </c:pt>
                <c:pt idx="30">
                  <c:v>3.61101966772932</c:v>
                </c:pt>
                <c:pt idx="31">
                  <c:v>3.6387548483564802</c:v>
                </c:pt>
                <c:pt idx="32">
                  <c:v>3.6594783169362102</c:v>
                </c:pt>
                <c:pt idx="33">
                  <c:v>3.7277785332339199</c:v>
                </c:pt>
                <c:pt idx="34">
                  <c:v>3.7377880783370601</c:v>
                </c:pt>
                <c:pt idx="35">
                  <c:v>3.7917979273769302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ED-400E-8FEB-7150FD6A5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149551"/>
        <c:axId val="78457455"/>
      </c:lineChart>
      <c:dateAx>
        <c:axId val="6814955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78457455"/>
        <c:crosses val="autoZero"/>
        <c:auto val="1"/>
        <c:lblOffset val="100"/>
        <c:baseTimeUnit val="months"/>
        <c:majorUnit val="1"/>
        <c:majorTimeUnit val="months"/>
      </c:dateAx>
      <c:valAx>
        <c:axId val="78457455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Sales Volume ($)</a:t>
                </a:r>
              </a:p>
            </c:rich>
          </c:tx>
          <c:layout>
            <c:manualLayout>
              <c:xMode val="edge"/>
              <c:yMode val="edge"/>
              <c:x val="1.1285666586362696E-2"/>
              <c:y val="0.312364756488772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681495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n-IN"/>
              <a:t>Channel-wise Yearly Total</a:t>
            </a:r>
            <a:r>
              <a:rPr lang="en-IN" baseline="0"/>
              <a:t> </a:t>
            </a:r>
            <a:r>
              <a:rPr lang="en-IN"/>
              <a:t>Sales Revenue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844606924816452"/>
          <c:y val="0.27761628754738993"/>
          <c:w val="0.80423266453924547"/>
          <c:h val="0.544590624088655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'Channel-wise Comparison Charts'!$C$74</c:f>
              <c:strCache>
                <c:ptCount val="1"/>
                <c:pt idx="0">
                  <c:v>Channel1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'Channel-wise Comparison Charts'!$B$75:$B$77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'Channel-wise Comparison Charts'!$C$75:$C$77</c:f>
              <c:numCache>
                <c:formatCode>0.0</c:formatCode>
                <c:ptCount val="3"/>
                <c:pt idx="0">
                  <c:v>1362019.9071875385</c:v>
                </c:pt>
                <c:pt idx="1">
                  <c:v>1626565.0242784692</c:v>
                </c:pt>
                <c:pt idx="2">
                  <c:v>1975180.4670241931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396-4429-AF49-A52F6C59AA99}"/>
            </c:ext>
          </c:extLst>
        </c:ser>
        <c:ser>
          <c:idx val="1"/>
          <c:order val="1"/>
          <c:tx>
            <c:strRef>
              <c:f>'Channel-wise Comparison Charts'!$D$74</c:f>
              <c:strCache>
                <c:ptCount val="1"/>
                <c:pt idx="0">
                  <c:v>Channel2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'Channel-wise Comparison Charts'!$B$75:$B$77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'Channel-wise Comparison Charts'!$D$75:$D$77</c:f>
              <c:numCache>
                <c:formatCode>0.0</c:formatCode>
                <c:ptCount val="3"/>
                <c:pt idx="0">
                  <c:v>177641.13509935036</c:v>
                </c:pt>
                <c:pt idx="1">
                  <c:v>275732.94389401382</c:v>
                </c:pt>
                <c:pt idx="2">
                  <c:v>1271609.0032050477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396-4429-AF49-A52F6C59AA9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28727151"/>
        <c:axId val="1228727631"/>
      </c:barChart>
      <c:catAx>
        <c:axId val="122872715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1228727631"/>
        <c:crosses val="autoZero"/>
        <c:auto val="1"/>
        <c:lblAlgn val="ctr"/>
        <c:lblOffset val="100"/>
        <c:noMultiLvlLbl val="0"/>
      </c:catAx>
      <c:valAx>
        <c:axId val="1228727631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Sales</a:t>
                </a:r>
                <a:r>
                  <a:rPr lang="en-IN" baseline="0"/>
                  <a:t> Revenue ($)</a:t>
                </a:r>
                <a:endParaRPr lang="en-IN"/>
              </a:p>
            </c:rich>
          </c:tx>
          <c:layout>
            <c:manualLayout>
              <c:xMode val="edge"/>
              <c:yMode val="edge"/>
              <c:x val="1.1092623405435386E-2"/>
              <c:y val="0.333588509769612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IN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1228727151"/>
        <c:crosses val="autoZero"/>
        <c:crossBetween val="between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n-IN"/>
              <a:t>Sales Revenue vs Sales Volume : Category1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917043434086866"/>
          <c:y val="0.29981062493770555"/>
          <c:w val="0.78496029125391587"/>
          <c:h val="0.47711585102495091"/>
        </c:manualLayout>
      </c:layout>
      <c:lineChart>
        <c:grouping val="standard"/>
        <c:varyColors val="0"/>
        <c:ser>
          <c:idx val="0"/>
          <c:order val="0"/>
          <c:tx>
            <c:strRef>
              <c:f>' Trend Chart Revenue,Vol,Price'!$L$4</c:f>
              <c:strCache>
                <c:ptCount val="1"/>
                <c:pt idx="0">
                  <c:v>Sales Revenue Category1</c:v>
                </c:pt>
              </c:strCache>
            </c:strRef>
          </c:tx>
          <c:spPr>
            <a:ln w="28575" cap="rnd">
              <a:solidFill>
                <a:srgbClr val="4E95D9"/>
              </a:solidFill>
              <a:round/>
            </a:ln>
            <a:effectLst/>
          </c:spPr>
          <c:marker>
            <c:symbol val="none"/>
          </c:marker>
          <c:cat>
            <c:numRef>
              <c:f>' Trend Chart Revenue,Vol,Price'!$K$5:$K$40</c:f>
              <c:numCache>
                <c:formatCode>mmm\-yy</c:formatCode>
                <c:ptCount val="36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</c:numCache>
            </c:numRef>
          </c:cat>
          <c:val>
            <c:numRef>
              <c:f>' Trend Chart Revenue,Vol,Price'!$L$5:$L$40</c:f>
              <c:numCache>
                <c:formatCode>[&gt;=1000000]\ ###\,###\,##0;[&gt;=100000]\ ###\,##0;\ ##,##0</c:formatCode>
                <c:ptCount val="36"/>
                <c:pt idx="0">
                  <c:v>6581.4599999999991</c:v>
                </c:pt>
                <c:pt idx="1">
                  <c:v>8064.6600000000071</c:v>
                </c:pt>
                <c:pt idx="2">
                  <c:v>10275.349999999991</c:v>
                </c:pt>
                <c:pt idx="3">
                  <c:v>6372.29</c:v>
                </c:pt>
                <c:pt idx="4">
                  <c:v>6124.319999999997</c:v>
                </c:pt>
                <c:pt idx="5">
                  <c:v>7419.0599999999931</c:v>
                </c:pt>
                <c:pt idx="6">
                  <c:v>7040.0799999999981</c:v>
                </c:pt>
                <c:pt idx="7">
                  <c:v>13011.440000000004</c:v>
                </c:pt>
                <c:pt idx="8">
                  <c:v>10518.899999999981</c:v>
                </c:pt>
                <c:pt idx="9">
                  <c:v>8843.2099999999955</c:v>
                </c:pt>
                <c:pt idx="10">
                  <c:v>12619.119999999983</c:v>
                </c:pt>
                <c:pt idx="11">
                  <c:v>15439.539999999999</c:v>
                </c:pt>
                <c:pt idx="12">
                  <c:v>17406.479999999981</c:v>
                </c:pt>
                <c:pt idx="13">
                  <c:v>12418.939999999964</c:v>
                </c:pt>
                <c:pt idx="14">
                  <c:v>13593.100000000011</c:v>
                </c:pt>
                <c:pt idx="15">
                  <c:v>13139.470000000028</c:v>
                </c:pt>
                <c:pt idx="16">
                  <c:v>14335.690000000011</c:v>
                </c:pt>
                <c:pt idx="17">
                  <c:v>16151.420000000046</c:v>
                </c:pt>
                <c:pt idx="18">
                  <c:v>13709.56</c:v>
                </c:pt>
                <c:pt idx="19">
                  <c:v>13876.069999999996</c:v>
                </c:pt>
                <c:pt idx="20">
                  <c:v>14010.670000000002</c:v>
                </c:pt>
                <c:pt idx="21">
                  <c:v>11375.900000000007</c:v>
                </c:pt>
                <c:pt idx="22">
                  <c:v>11838.000000000016</c:v>
                </c:pt>
                <c:pt idx="23">
                  <c:v>14471.110000000011</c:v>
                </c:pt>
                <c:pt idx="24">
                  <c:v>19045.680000000022</c:v>
                </c:pt>
                <c:pt idx="25">
                  <c:v>16146.020000000037</c:v>
                </c:pt>
                <c:pt idx="26">
                  <c:v>16447.210000000021</c:v>
                </c:pt>
                <c:pt idx="27">
                  <c:v>14888.170000000029</c:v>
                </c:pt>
                <c:pt idx="28">
                  <c:v>15072.790000000028</c:v>
                </c:pt>
                <c:pt idx="29">
                  <c:v>16930.430000000004</c:v>
                </c:pt>
                <c:pt idx="30">
                  <c:v>14139.930000000011</c:v>
                </c:pt>
                <c:pt idx="31">
                  <c:v>13052.310000000001</c:v>
                </c:pt>
                <c:pt idx="32">
                  <c:v>12888.149999999994</c:v>
                </c:pt>
                <c:pt idx="33">
                  <c:v>11751.309999999989</c:v>
                </c:pt>
                <c:pt idx="34">
                  <c:v>13048.89999999998</c:v>
                </c:pt>
                <c:pt idx="35">
                  <c:v>14893.709999999955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92-4AF1-9D44-7592C6307A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272991"/>
        <c:axId val="158273471"/>
      </c:lineChart>
      <c:lineChart>
        <c:grouping val="standard"/>
        <c:varyColors val="0"/>
        <c:ser>
          <c:idx val="1"/>
          <c:order val="1"/>
          <c:tx>
            <c:strRef>
              <c:f>' Trend Chart Revenue,Vol,Price'!$M$4</c:f>
              <c:strCache>
                <c:ptCount val="1"/>
                <c:pt idx="0">
                  <c:v>Sales Volume Category1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 Trend Chart Revenue,Vol,Price'!$C$5:$C$40</c:f>
              <c:numCache>
                <c:formatCode>mmm\-yy</c:formatCode>
                <c:ptCount val="36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</c:numCache>
            </c:numRef>
          </c:cat>
          <c:val>
            <c:numRef>
              <c:f>' Trend Chart Revenue,Vol,Price'!$M$5:$M$40</c:f>
              <c:numCache>
                <c:formatCode>[&gt;=1000000]\ ###\,###\,##0;[&gt;=100000]\ ###\,##0;\ ##,##0</c:formatCode>
                <c:ptCount val="36"/>
                <c:pt idx="0">
                  <c:v>2203</c:v>
                </c:pt>
                <c:pt idx="1">
                  <c:v>2624</c:v>
                </c:pt>
                <c:pt idx="2">
                  <c:v>3390</c:v>
                </c:pt>
                <c:pt idx="3">
                  <c:v>2093</c:v>
                </c:pt>
                <c:pt idx="4">
                  <c:v>1981</c:v>
                </c:pt>
                <c:pt idx="5">
                  <c:v>2397</c:v>
                </c:pt>
                <c:pt idx="6">
                  <c:v>2325</c:v>
                </c:pt>
                <c:pt idx="7">
                  <c:v>4600</c:v>
                </c:pt>
                <c:pt idx="8">
                  <c:v>3789</c:v>
                </c:pt>
                <c:pt idx="9">
                  <c:v>3218</c:v>
                </c:pt>
                <c:pt idx="10">
                  <c:v>4457</c:v>
                </c:pt>
                <c:pt idx="11">
                  <c:v>5367</c:v>
                </c:pt>
                <c:pt idx="12">
                  <c:v>5861</c:v>
                </c:pt>
                <c:pt idx="13">
                  <c:v>4301</c:v>
                </c:pt>
                <c:pt idx="14">
                  <c:v>4639</c:v>
                </c:pt>
                <c:pt idx="15">
                  <c:v>4491</c:v>
                </c:pt>
                <c:pt idx="16">
                  <c:v>4973</c:v>
                </c:pt>
                <c:pt idx="17">
                  <c:v>5292</c:v>
                </c:pt>
                <c:pt idx="18">
                  <c:v>4250</c:v>
                </c:pt>
                <c:pt idx="19">
                  <c:v>4449</c:v>
                </c:pt>
                <c:pt idx="20">
                  <c:v>4496</c:v>
                </c:pt>
                <c:pt idx="21">
                  <c:v>3576</c:v>
                </c:pt>
                <c:pt idx="22">
                  <c:v>3724</c:v>
                </c:pt>
                <c:pt idx="23">
                  <c:v>4227</c:v>
                </c:pt>
                <c:pt idx="24">
                  <c:v>5563</c:v>
                </c:pt>
                <c:pt idx="25">
                  <c:v>4714</c:v>
                </c:pt>
                <c:pt idx="26">
                  <c:v>4782</c:v>
                </c:pt>
                <c:pt idx="27">
                  <c:v>4321</c:v>
                </c:pt>
                <c:pt idx="28">
                  <c:v>4307</c:v>
                </c:pt>
                <c:pt idx="29">
                  <c:v>4853</c:v>
                </c:pt>
                <c:pt idx="30">
                  <c:v>4037</c:v>
                </c:pt>
                <c:pt idx="31">
                  <c:v>3742</c:v>
                </c:pt>
                <c:pt idx="32">
                  <c:v>3681</c:v>
                </c:pt>
                <c:pt idx="33">
                  <c:v>3371</c:v>
                </c:pt>
                <c:pt idx="34">
                  <c:v>3694</c:v>
                </c:pt>
                <c:pt idx="35">
                  <c:v>4150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92-4AF1-9D44-7592C6307A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9820223"/>
        <c:axId val="1239818783"/>
      </c:lineChart>
      <c:dateAx>
        <c:axId val="15827299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Month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158273471"/>
        <c:crosses val="autoZero"/>
        <c:auto val="1"/>
        <c:lblOffset val="100"/>
        <c:baseTimeUnit val="months"/>
        <c:majorUnit val="1"/>
        <c:majorTimeUnit val="months"/>
      </c:dateAx>
      <c:valAx>
        <c:axId val="158273471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Sales Revenue ($) </a:t>
                </a:r>
              </a:p>
            </c:rich>
          </c:tx>
          <c:layout>
            <c:manualLayout>
              <c:xMode val="edge"/>
              <c:yMode val="edge"/>
              <c:x val="1.2903225806451613E-2"/>
              <c:y val="0.3627220173427688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[&gt;=1000000]\ ###\,###\,##0;[&gt;=100000]\ ###\,##0;\ #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158272991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4.5602235204470411E-2"/>
                <c:y val="0.2660553506761022"/>
              </c:manualLayout>
            </c:layout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</c:dispUnitsLbl>
        </c:dispUnits>
      </c:valAx>
      <c:valAx>
        <c:axId val="1239818783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Sales Volume (Units Sold)</a:t>
                </a:r>
              </a:p>
            </c:rich>
          </c:tx>
          <c:layout>
            <c:manualLayout>
              <c:xMode val="edge"/>
              <c:yMode val="edge"/>
              <c:x val="0.96515045296757263"/>
              <c:y val="0.323769228213561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1239820223"/>
        <c:crosses val="max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93504292608585216"/>
                <c:y val="0.25339712282800092"/>
              </c:manualLayout>
            </c:layout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</c:dispUnitsLbl>
        </c:dispUnits>
      </c:valAx>
      <c:dateAx>
        <c:axId val="1239820223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239818783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5.2150537634408599E-2"/>
          <c:y val="0.18641350210970464"/>
          <c:w val="0.9"/>
          <c:h val="7.12030300009967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n-IN"/>
              <a:t>Channel-wise Yearly Total</a:t>
            </a:r>
            <a:r>
              <a:rPr lang="en-IN" baseline="0"/>
              <a:t> </a:t>
            </a:r>
            <a:r>
              <a:rPr lang="en-IN"/>
              <a:t>Sales Volume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844606924816452"/>
          <c:y val="0.27761628754738993"/>
          <c:w val="0.80423266453924547"/>
          <c:h val="0.544590624088655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'Channel-wise Comparison Charts'!$H$74</c:f>
              <c:strCache>
                <c:ptCount val="1"/>
                <c:pt idx="0">
                  <c:v>Channel1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'Channel-wise Comparison Charts'!$G$75:$G$77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'Channel-wise Comparison Charts'!$H$75:$H$77</c:f>
              <c:numCache>
                <c:formatCode>[&gt;=1000000]\ ###\,###\,##0;[&gt;=100000]\ ###\,##0;\ ##,##0</c:formatCode>
                <c:ptCount val="3"/>
                <c:pt idx="0">
                  <c:v>424780</c:v>
                </c:pt>
                <c:pt idx="1">
                  <c:v>496578</c:v>
                </c:pt>
                <c:pt idx="2">
                  <c:v>516450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C6-4C2B-84C8-07BC8D0BE26E}"/>
            </c:ext>
          </c:extLst>
        </c:ser>
        <c:ser>
          <c:idx val="1"/>
          <c:order val="1"/>
          <c:tx>
            <c:strRef>
              <c:f>'Channel-wise Comparison Charts'!$I$74</c:f>
              <c:strCache>
                <c:ptCount val="1"/>
                <c:pt idx="0">
                  <c:v>Channel2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'Channel-wise Comparison Charts'!$G$75:$G$77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'Channel-wise Comparison Charts'!$I$75:$I$77</c:f>
              <c:numCache>
                <c:formatCode>[&gt;=1000000]\ ###\,###\,##0;[&gt;=100000]\ ###\,##0;\ ##,##0</c:formatCode>
                <c:ptCount val="3"/>
                <c:pt idx="0">
                  <c:v>58028</c:v>
                </c:pt>
                <c:pt idx="1">
                  <c:v>84829</c:v>
                </c:pt>
                <c:pt idx="2">
                  <c:v>349090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C6-4C2B-84C8-07BC8D0BE26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28727151"/>
        <c:axId val="1228727631"/>
      </c:barChart>
      <c:catAx>
        <c:axId val="122872715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1228727631"/>
        <c:crosses val="autoZero"/>
        <c:auto val="1"/>
        <c:lblAlgn val="ctr"/>
        <c:lblOffset val="100"/>
        <c:noMultiLvlLbl val="0"/>
      </c:catAx>
      <c:valAx>
        <c:axId val="1228727631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Sales</a:t>
                </a:r>
                <a:r>
                  <a:rPr lang="en-IN" baseline="0"/>
                  <a:t> Volume ($)</a:t>
                </a:r>
                <a:endParaRPr lang="en-IN"/>
              </a:p>
            </c:rich>
          </c:tx>
          <c:layout>
            <c:manualLayout>
              <c:xMode val="edge"/>
              <c:yMode val="edge"/>
              <c:x val="1.1092623405435386E-2"/>
              <c:y val="0.333588509769612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IN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1228727151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5.8430351208325536E-2"/>
                <c:y val="0.21743110236220473"/>
              </c:manualLayout>
            </c:layout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n-IN"/>
              <a:t>Channel-wise Yearly Proportion of Sales Revenue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'Channel-wise Comparison Charts'!$C$82</c:f>
              <c:strCache>
                <c:ptCount val="1"/>
                <c:pt idx="0">
                  <c:v>Channel1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9.9302200751476069E-2"/>
                  <c:y val="4.006410256410256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2AD-4162-810B-5A69A476D18D}"/>
                </c:ext>
              </c:extLst>
            </c:dLbl>
            <c:dLbl>
              <c:idx val="1"/>
              <c:layout>
                <c:manualLayout>
                  <c:x val="0.10466988727858294"/>
                  <c:y val="8.012820512820439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2AD-4162-810B-5A69A476D18D}"/>
                </c:ext>
              </c:extLst>
            </c:dLbl>
            <c:dLbl>
              <c:idx val="2"/>
              <c:layout>
                <c:manualLayout>
                  <c:x val="8.7301587301587255E-2"/>
                  <c:y val="-4.295532646048188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A10-4E1C-BA59-D659523942D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'Channel-wise Comparison Charts'!$B$83:$B$85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'Channel-wise Comparison Charts'!$C$83:$C$85</c:f>
              <c:numCache>
                <c:formatCode>0%</c:formatCode>
                <c:ptCount val="3"/>
                <c:pt idx="0">
                  <c:v>0.8846232188641362</c:v>
                </c:pt>
                <c:pt idx="1">
                  <c:v>0.85505270546080259</c:v>
                </c:pt>
                <c:pt idx="2">
                  <c:v>0.60834879659897834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2AD-4162-810B-5A69A476D18D}"/>
            </c:ext>
          </c:extLst>
        </c:ser>
        <c:ser>
          <c:idx val="1"/>
          <c:order val="1"/>
          <c:tx>
            <c:strRef>
              <c:f>'Channel-wise Comparison Charts'!$D$82</c:f>
              <c:strCache>
                <c:ptCount val="1"/>
                <c:pt idx="0">
                  <c:v>Channel2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9.9302200751476069E-2"/>
                  <c:y val="-3.6725003100057673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2AD-4162-810B-5A69A476D18D}"/>
                </c:ext>
              </c:extLst>
            </c:dLbl>
            <c:dLbl>
              <c:idx val="1"/>
              <c:layout>
                <c:manualLayout>
                  <c:x val="9.3934514224369298E-2"/>
                  <c:y val="-4.006410256410256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2AD-4162-810B-5A69A476D18D}"/>
                </c:ext>
              </c:extLst>
            </c:dLbl>
            <c:dLbl>
              <c:idx val="2"/>
              <c:layout>
                <c:manualLayout>
                  <c:x val="8.2010582010582006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10-4E1C-BA59-D659523942D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'Channel-wise Comparison Charts'!$B$83:$B$85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'Channel-wise Comparison Charts'!$D$83:$D$85</c:f>
              <c:numCache>
                <c:formatCode>0%</c:formatCode>
                <c:ptCount val="3"/>
                <c:pt idx="0">
                  <c:v>0.11537678113586385</c:v>
                </c:pt>
                <c:pt idx="1">
                  <c:v>0.1449472945391975</c:v>
                </c:pt>
                <c:pt idx="2">
                  <c:v>0.39165120340102161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2AD-4162-810B-5A69A476D18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21919711"/>
        <c:axId val="321915871"/>
      </c:barChart>
      <c:catAx>
        <c:axId val="32191971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321915871"/>
        <c:crosses val="autoZero"/>
        <c:auto val="1"/>
        <c:lblAlgn val="ctr"/>
        <c:lblOffset val="100"/>
        <c:noMultiLvlLbl val="0"/>
      </c:catAx>
      <c:valAx>
        <c:axId val="321915871"/>
        <c:scaling>
          <c:orientation val="minMax"/>
          <c:max val="1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Proportion of</a:t>
                </a:r>
                <a:r>
                  <a:rPr lang="en-IN" baseline="0"/>
                  <a:t> Sales Revenue</a:t>
                </a:r>
                <a:endParaRPr lang="en-IN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IN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321919711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n-IN"/>
              <a:t>Channel-wise Yearly Proportion of Sales Volume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'Channel-wise Comparison Charts'!$H$82</c:f>
              <c:strCache>
                <c:ptCount val="1"/>
                <c:pt idx="0">
                  <c:v>Channel1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9.3934514224369242E-2"/>
                  <c:y val="2.804487179487179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753-4568-8251-2A461787C996}"/>
                </c:ext>
              </c:extLst>
            </c:dLbl>
            <c:dLbl>
              <c:idx val="1"/>
              <c:layout>
                <c:manualLayout>
                  <c:x val="0.10198604401502952"/>
                  <c:y val="-7.3450006200115347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753-4568-8251-2A461787C996}"/>
                </c:ext>
              </c:extLst>
            </c:dLbl>
            <c:dLbl>
              <c:idx val="2"/>
              <c:layout>
                <c:manualLayout>
                  <c:x val="9.9302200751476111E-2"/>
                  <c:y val="4.006410256410329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753-4568-8251-2A461787C9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'Channel-wise Comparison Charts'!$G$83:$G$85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'Channel-wise Comparison Charts'!$H$83:$H$85</c:f>
              <c:numCache>
                <c:formatCode>0%</c:formatCode>
                <c:ptCount val="3"/>
                <c:pt idx="0">
                  <c:v>0.87981143643021653</c:v>
                </c:pt>
                <c:pt idx="1">
                  <c:v>0.85409704389524033</c:v>
                </c:pt>
                <c:pt idx="2">
                  <c:v>0.59667952954225112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753-4568-8251-2A461787C996}"/>
            </c:ext>
          </c:extLst>
        </c:ser>
        <c:ser>
          <c:idx val="1"/>
          <c:order val="1"/>
          <c:tx>
            <c:strRef>
              <c:f>'Channel-wise Comparison Charts'!$I$82</c:f>
              <c:strCache>
                <c:ptCount val="1"/>
                <c:pt idx="0">
                  <c:v>Channel2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9.6618357487922704E-2"/>
                  <c:y val="-3.6725003100057673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753-4568-8251-2A461787C996}"/>
                </c:ext>
              </c:extLst>
            </c:dLbl>
            <c:dLbl>
              <c:idx val="1"/>
              <c:layout>
                <c:manualLayout>
                  <c:x val="9.9302200751476111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753-4568-8251-2A461787C996}"/>
                </c:ext>
              </c:extLst>
            </c:dLbl>
            <c:dLbl>
              <c:idx val="2"/>
              <c:layout>
                <c:manualLayout>
                  <c:x val="9.6618357487922704E-2"/>
                  <c:y val="-8.012820512820512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753-4568-8251-2A461787C9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'Channel-wise Comparison Charts'!$G$83:$G$85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'Channel-wise Comparison Charts'!$I$83:$I$85</c:f>
              <c:numCache>
                <c:formatCode>0%</c:formatCode>
                <c:ptCount val="3"/>
                <c:pt idx="0">
                  <c:v>0.12018856356978343</c:v>
                </c:pt>
                <c:pt idx="1">
                  <c:v>0.14590295610475967</c:v>
                </c:pt>
                <c:pt idx="2">
                  <c:v>0.40332047045774894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753-4568-8251-2A461787C99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21919711"/>
        <c:axId val="321915871"/>
      </c:barChart>
      <c:catAx>
        <c:axId val="32191971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321915871"/>
        <c:crosses val="autoZero"/>
        <c:auto val="1"/>
        <c:lblAlgn val="ctr"/>
        <c:lblOffset val="100"/>
        <c:noMultiLvlLbl val="0"/>
      </c:catAx>
      <c:valAx>
        <c:axId val="321915871"/>
        <c:scaling>
          <c:orientation val="minMax"/>
          <c:max val="1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Proportion of</a:t>
                </a:r>
                <a:r>
                  <a:rPr lang="en-IN" baseline="0"/>
                  <a:t> Sales Volume</a:t>
                </a:r>
                <a:endParaRPr lang="en-IN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IN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321919711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n-IN"/>
              <a:t>Channel-wise Yearly Average of Sales Revenue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987641445481568"/>
          <c:y val="0.26162791496612664"/>
          <c:w val="0.8125297665606368"/>
          <c:h val="0.557729383957895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'Channel-wise Comparison Charts'!$C$89</c:f>
              <c:strCache>
                <c:ptCount val="1"/>
                <c:pt idx="0">
                  <c:v>Channel1</c:v>
                </c:pt>
              </c:strCache>
            </c:strRef>
          </c:tx>
          <c:spPr>
            <a:solidFill>
              <a:srgbClr val="15608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'Channel-wise Comparison Charts'!$B$90:$B$92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'Channel-wise Comparison Charts'!$C$90:$C$92</c:f>
              <c:numCache>
                <c:formatCode>0.0</c:formatCode>
                <c:ptCount val="3"/>
                <c:pt idx="0">
                  <c:v>113501.65893229487</c:v>
                </c:pt>
                <c:pt idx="1">
                  <c:v>135547.08535653909</c:v>
                </c:pt>
                <c:pt idx="2">
                  <c:v>164598.3722520161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45-4C8A-B49E-21062669BA1A}"/>
            </c:ext>
          </c:extLst>
        </c:ser>
        <c:ser>
          <c:idx val="1"/>
          <c:order val="1"/>
          <c:tx>
            <c:strRef>
              <c:f>'Channel-wise Comparison Charts'!$D$89</c:f>
              <c:strCache>
                <c:ptCount val="1"/>
                <c:pt idx="0">
                  <c:v>Channel2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'Channel-wise Comparison Charts'!$B$90:$B$92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'Channel-wise Comparison Charts'!$D$90:$D$92</c:f>
              <c:numCache>
                <c:formatCode>0.0</c:formatCode>
                <c:ptCount val="3"/>
                <c:pt idx="0">
                  <c:v>14803.427924945863</c:v>
                </c:pt>
                <c:pt idx="1">
                  <c:v>22977.745324501153</c:v>
                </c:pt>
                <c:pt idx="2">
                  <c:v>105967.41693375398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A45-4C8A-B49E-21062669BA1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98767343"/>
        <c:axId val="398764463"/>
      </c:barChart>
      <c:catAx>
        <c:axId val="39876734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398764463"/>
        <c:crosses val="autoZero"/>
        <c:auto val="1"/>
        <c:lblAlgn val="ctr"/>
        <c:lblOffset val="100"/>
        <c:noMultiLvlLbl val="0"/>
      </c:catAx>
      <c:valAx>
        <c:axId val="39876446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Sales Revenue ($)</a:t>
                </a:r>
              </a:p>
            </c:rich>
          </c:tx>
          <c:layout>
            <c:manualLayout>
              <c:xMode val="edge"/>
              <c:yMode val="edge"/>
              <c:x val="1.3879473675062138E-2"/>
              <c:y val="0.324329403196328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398767343"/>
        <c:crosses val="autoZero"/>
        <c:crossBetween val="between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n-IN"/>
              <a:t>Channel-wise Yearly Average of Sales Volume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195146964245362"/>
          <c:y val="0.26162791496612664"/>
          <c:w val="0.79045471137299894"/>
          <c:h val="0.562092385703096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'Channel-wise Comparison Charts'!$H$89</c:f>
              <c:strCache>
                <c:ptCount val="1"/>
                <c:pt idx="0">
                  <c:v>Channel1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'Channel-wise Comparison Charts'!$G$90:$G$92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'Channel-wise Comparison Charts'!$H$90:$H$92</c:f>
              <c:numCache>
                <c:formatCode>[&gt;=1000000]\ ###\,###\,##0;[&gt;=100000]\ ###\,##0;\ ##,##0</c:formatCode>
                <c:ptCount val="3"/>
                <c:pt idx="0">
                  <c:v>35398.333333333336</c:v>
                </c:pt>
                <c:pt idx="1">
                  <c:v>41381.5</c:v>
                </c:pt>
                <c:pt idx="2">
                  <c:v>43037.5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17-4048-8A72-8EEE6614CF85}"/>
            </c:ext>
          </c:extLst>
        </c:ser>
        <c:ser>
          <c:idx val="1"/>
          <c:order val="1"/>
          <c:tx>
            <c:strRef>
              <c:f>'Channel-wise Comparison Charts'!$I$89</c:f>
              <c:strCache>
                <c:ptCount val="1"/>
                <c:pt idx="0">
                  <c:v>Channel2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'Channel-wise Comparison Charts'!$G$90:$G$92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'Channel-wise Comparison Charts'!$I$90:$I$92</c:f>
              <c:numCache>
                <c:formatCode>[&gt;=1000000]\ ###\,###\,##0;[&gt;=100000]\ ###\,##0;\ ##,##0</c:formatCode>
                <c:ptCount val="3"/>
                <c:pt idx="0">
                  <c:v>4835.666666666667</c:v>
                </c:pt>
                <c:pt idx="1">
                  <c:v>7069.083333333333</c:v>
                </c:pt>
                <c:pt idx="2">
                  <c:v>29090.833333333332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17-4048-8A72-8EEE6614CF8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98767343"/>
        <c:axId val="398764463"/>
      </c:barChart>
      <c:catAx>
        <c:axId val="39876734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398764463"/>
        <c:crosses val="autoZero"/>
        <c:auto val="1"/>
        <c:lblAlgn val="ctr"/>
        <c:lblOffset val="100"/>
        <c:noMultiLvlLbl val="0"/>
      </c:catAx>
      <c:valAx>
        <c:axId val="39876446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Sales Volume ($)</a:t>
                </a:r>
              </a:p>
            </c:rich>
          </c:tx>
          <c:layout>
            <c:manualLayout>
              <c:xMode val="edge"/>
              <c:yMode val="edge"/>
              <c:x val="2.4916943521594685E-2"/>
              <c:y val="0.3243292505103528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398767343"/>
        <c:crosses val="autoZero"/>
        <c:crossBetween val="between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n-IN"/>
              <a:t>Channel-wise Yearly Average of Sales Volume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711703255636089"/>
          <c:y val="0.20054589053331684"/>
          <c:w val="0.81528914845909162"/>
          <c:h val="0.631900413626307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'Channel-wise Comparison Charts'!$M$66</c:f>
              <c:strCache>
                <c:ptCount val="1"/>
                <c:pt idx="0">
                  <c:v>Channel1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'Channel-wise Comparison Charts'!$L$67:$L$69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'Channel-wise Comparison Charts'!$M$67:$M$69</c:f>
              <c:numCache>
                <c:formatCode>0.00</c:formatCode>
                <c:ptCount val="3"/>
                <c:pt idx="0">
                  <c:v>3.203974193857583</c:v>
                </c:pt>
                <c:pt idx="1">
                  <c:v>3.2722603609939003</c:v>
                </c:pt>
                <c:pt idx="2">
                  <c:v>3.8161436140191802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FD-43FA-AF57-14D2BBE80431}"/>
            </c:ext>
          </c:extLst>
        </c:ser>
        <c:ser>
          <c:idx val="1"/>
          <c:order val="1"/>
          <c:tx>
            <c:strRef>
              <c:f>'Channel-wise Comparison Charts'!$N$66</c:f>
              <c:strCache>
                <c:ptCount val="1"/>
                <c:pt idx="0">
                  <c:v>Channel2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'Channel-wise Comparison Charts'!$L$67:$L$69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'Channel-wise Comparison Charts'!$N$67:$N$69</c:f>
              <c:numCache>
                <c:formatCode>0.00</c:formatCode>
                <c:ptCount val="3"/>
                <c:pt idx="0">
                  <c:v>3.0449156260106016</c:v>
                </c:pt>
                <c:pt idx="1">
                  <c:v>3.2266057727196862</c:v>
                </c:pt>
                <c:pt idx="2">
                  <c:v>3.6415419971274177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6FD-43FA-AF57-14D2BBE8043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98767343"/>
        <c:axId val="398764463"/>
      </c:barChart>
      <c:catAx>
        <c:axId val="39876734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398764463"/>
        <c:crosses val="autoZero"/>
        <c:auto val="1"/>
        <c:lblAlgn val="ctr"/>
        <c:lblOffset val="100"/>
        <c:noMultiLvlLbl val="0"/>
      </c:catAx>
      <c:valAx>
        <c:axId val="39876446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Sales Volume ($)</a:t>
                </a:r>
              </a:p>
            </c:rich>
          </c:tx>
          <c:layout>
            <c:manualLayout>
              <c:xMode val="edge"/>
              <c:yMode val="edge"/>
              <c:x val="2.4916943521594685E-2"/>
              <c:y val="0.3243292505103528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398767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n-IN"/>
              <a:t>Comparison of Market Share (in $) : Brand M vs Competitors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685939804969634"/>
          <c:y val="0.32887374353493903"/>
          <c:w val="0.84637661168266376"/>
          <c:h val="0.46114645400438892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'Brand M Vs Competitors'!$B$51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4509803921568627E-3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-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D55B-4479-AA3A-6D85AD3BDFF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-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D55B-4479-AA3A-6D85AD3BDFF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-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D55B-4479-AA3A-6D85AD3BDFF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-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D55B-4479-AA3A-6D85AD3BDF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'Brand M Vs Competitors'!$C$50:$F$50</c:f>
              <c:strCache>
                <c:ptCount val="4"/>
                <c:pt idx="0">
                  <c:v>Brand M</c:v>
                </c:pt>
                <c:pt idx="1">
                  <c:v> Brand PH</c:v>
                </c:pt>
                <c:pt idx="2">
                  <c:v> Brand B </c:v>
                </c:pt>
                <c:pt idx="3">
                  <c:v> Brand P</c:v>
                </c:pt>
              </c:strCache>
            </c:strRef>
          </c:cat>
          <c:val>
            <c:numRef>
              <c:f>'Brand M Vs Competitors'!$C$51:$F$51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55B-4479-AA3A-6D85AD3BDFF7}"/>
            </c:ext>
          </c:extLst>
        </c:ser>
        <c:ser>
          <c:idx val="1"/>
          <c:order val="1"/>
          <c:tx>
            <c:strRef>
              <c:f>'Brand M Vs Competitors'!$B$52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'Brand M Vs Competitors'!$C$50:$F$50</c:f>
              <c:strCache>
                <c:ptCount val="4"/>
                <c:pt idx="0">
                  <c:v>Brand M</c:v>
                </c:pt>
                <c:pt idx="1">
                  <c:v> Brand PH</c:v>
                </c:pt>
                <c:pt idx="2">
                  <c:v> Brand B </c:v>
                </c:pt>
                <c:pt idx="3">
                  <c:v> Brand P</c:v>
                </c:pt>
              </c:strCache>
            </c:strRef>
          </c:cat>
          <c:val>
            <c:numRef>
              <c:f>'Brand M Vs Competitors'!$C$52:$F$52</c:f>
              <c:numCache>
                <c:formatCode>0%</c:formatCode>
                <c:ptCount val="4"/>
                <c:pt idx="0">
                  <c:v>7.333333333333332E-2</c:v>
                </c:pt>
                <c:pt idx="1">
                  <c:v>0.20583333333333331</c:v>
                </c:pt>
                <c:pt idx="2">
                  <c:v>0.12749999999999997</c:v>
                </c:pt>
                <c:pt idx="3">
                  <c:v>6.6666666666666666E-2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55B-4479-AA3A-6D85AD3BDFF7}"/>
            </c:ext>
          </c:extLst>
        </c:ser>
        <c:ser>
          <c:idx val="0"/>
          <c:order val="2"/>
          <c:tx>
            <c:strRef>
              <c:f>'Brand M Vs Competitors'!$B$53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4E95D9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7.3529411764704988E-3"/>
                  <c:y val="-7.1557851473648676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55B-4479-AA3A-6D85AD3BDF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'Brand M Vs Competitors'!$C$50:$F$50</c:f>
              <c:strCache>
                <c:ptCount val="4"/>
                <c:pt idx="0">
                  <c:v>Brand M</c:v>
                </c:pt>
                <c:pt idx="1">
                  <c:v> Brand PH</c:v>
                </c:pt>
                <c:pt idx="2">
                  <c:v> Brand B </c:v>
                </c:pt>
                <c:pt idx="3">
                  <c:v> Brand P</c:v>
                </c:pt>
              </c:strCache>
            </c:strRef>
          </c:cat>
          <c:val>
            <c:numRef>
              <c:f>'Brand M Vs Competitors'!$C$53:$F$53</c:f>
              <c:numCache>
                <c:formatCode>0%</c:formatCode>
                <c:ptCount val="4"/>
                <c:pt idx="0">
                  <c:v>7.3333333333333361E-2</c:v>
                </c:pt>
                <c:pt idx="1">
                  <c:v>0.19999999999999998</c:v>
                </c:pt>
                <c:pt idx="2">
                  <c:v>0.14666666666666664</c:v>
                </c:pt>
                <c:pt idx="3">
                  <c:v>0.10833333333333335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55B-4479-AA3A-6D85AD3BDFF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38750384"/>
        <c:axId val="338748464"/>
      </c:barChart>
      <c:catAx>
        <c:axId val="338750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338748464"/>
        <c:crosses val="autoZero"/>
        <c:auto val="1"/>
        <c:lblAlgn val="ctr"/>
        <c:lblOffset val="100"/>
        <c:noMultiLvlLbl val="0"/>
      </c:catAx>
      <c:valAx>
        <c:axId val="33874846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Market Share</a:t>
                </a:r>
              </a:p>
            </c:rich>
          </c:tx>
          <c:layout>
            <c:manualLayout>
              <c:xMode val="edge"/>
              <c:yMode val="edge"/>
              <c:x val="1.4580631465184499E-2"/>
              <c:y val="0.3985631918960949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338750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n-IN"/>
              <a:t>Comparison of Average Price (in $) : Brand M vs Competitors </a:t>
            </a:r>
          </a:p>
        </c:rich>
      </c:tx>
      <c:layout>
        <c:manualLayout>
          <c:xMode val="edge"/>
          <c:yMode val="edge"/>
          <c:x val="0.13219970665431527"/>
          <c:y val="2.92397660818713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685939804969634"/>
          <c:y val="0.32887374353493903"/>
          <c:w val="0.84637661168266376"/>
          <c:h val="0.46114645400438892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'Brand M Vs Competitors'!$I$51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CCCC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-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D241-4064-BFA6-1BE77A1B2DF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-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D241-4064-BFA6-1BE77A1B2D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'Brand M Vs Competitors'!$J$50:$L$50</c:f>
              <c:strCache>
                <c:ptCount val="3"/>
                <c:pt idx="0">
                  <c:v>Brand M</c:v>
                </c:pt>
                <c:pt idx="1">
                  <c:v> Brand B </c:v>
                </c:pt>
                <c:pt idx="2">
                  <c:v> Brand P</c:v>
                </c:pt>
              </c:strCache>
            </c:strRef>
          </c:cat>
          <c:val>
            <c:numRef>
              <c:f>'Brand M Vs Competitors'!$J$51:$L$51</c:f>
              <c:numCache>
                <c:formatCode>0.0</c:formatCode>
                <c:ptCount val="3"/>
                <c:pt idx="0">
                  <c:v>2.6379753058601518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241-4064-BFA6-1BE77A1B2DFE}"/>
            </c:ext>
          </c:extLst>
        </c:ser>
        <c:ser>
          <c:idx val="1"/>
          <c:order val="1"/>
          <c:tx>
            <c:strRef>
              <c:f>'Brand M Vs Competitors'!$I$52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'Brand M Vs Competitors'!$J$50:$L$50</c:f>
              <c:strCache>
                <c:ptCount val="3"/>
                <c:pt idx="0">
                  <c:v>Brand M</c:v>
                </c:pt>
                <c:pt idx="1">
                  <c:v> Brand B </c:v>
                </c:pt>
                <c:pt idx="2">
                  <c:v> Brand P</c:v>
                </c:pt>
              </c:strCache>
            </c:strRef>
          </c:cat>
          <c:val>
            <c:numRef>
              <c:f>'Brand M Vs Competitors'!$J$52:$L$52</c:f>
              <c:numCache>
                <c:formatCode>0.0</c:formatCode>
                <c:ptCount val="3"/>
                <c:pt idx="0">
                  <c:v>2.8144487056189416</c:v>
                </c:pt>
                <c:pt idx="1">
                  <c:v>5.9451860841423958</c:v>
                </c:pt>
                <c:pt idx="2">
                  <c:v>7.7634506472491926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241-4064-BFA6-1BE77A1B2DFE}"/>
            </c:ext>
          </c:extLst>
        </c:ser>
        <c:ser>
          <c:idx val="0"/>
          <c:order val="2"/>
          <c:tx>
            <c:strRef>
              <c:f>'Brand M Vs Competitors'!$I$53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4E95D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'Brand M Vs Competitors'!$J$50:$L$50</c:f>
              <c:strCache>
                <c:ptCount val="3"/>
                <c:pt idx="0">
                  <c:v>Brand M</c:v>
                </c:pt>
                <c:pt idx="1">
                  <c:v> Brand B </c:v>
                </c:pt>
                <c:pt idx="2">
                  <c:v> Brand P</c:v>
                </c:pt>
              </c:strCache>
            </c:strRef>
          </c:cat>
          <c:val>
            <c:numRef>
              <c:f>'Brand M Vs Competitors'!$J$53:$L$53</c:f>
              <c:numCache>
                <c:formatCode>0.0</c:formatCode>
                <c:ptCount val="3"/>
                <c:pt idx="0">
                  <c:v>3.2091579741472382</c:v>
                </c:pt>
                <c:pt idx="1">
                  <c:v>7.3201860841423949</c:v>
                </c:pt>
                <c:pt idx="2">
                  <c:v>8.914677723840347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241-4064-BFA6-1BE77A1B2DF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38750384"/>
        <c:axId val="338748464"/>
      </c:barChart>
      <c:catAx>
        <c:axId val="338750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338748464"/>
        <c:crosses val="autoZero"/>
        <c:auto val="1"/>
        <c:lblAlgn val="ctr"/>
        <c:lblOffset val="100"/>
        <c:noMultiLvlLbl val="0"/>
      </c:catAx>
      <c:valAx>
        <c:axId val="33874846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Average Price (in $)</a:t>
                </a:r>
              </a:p>
            </c:rich>
          </c:tx>
          <c:layout>
            <c:manualLayout>
              <c:xMode val="edge"/>
              <c:yMode val="edge"/>
              <c:x val="1.7031630170316302E-2"/>
              <c:y val="0.398563319789891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338750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n-IN">
                <a:solidFill>
                  <a:schemeClr val="tx1"/>
                </a:solidFill>
              </a:rPr>
              <a:t>Market Share 2022: Brand M Vs Competitors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15608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954-48C1-8886-064F233CBC57}"/>
              </c:ext>
            </c:extLst>
          </c:dPt>
          <c:dPt>
            <c:idx val="1"/>
            <c:bubble3D val="0"/>
            <c:spPr>
              <a:solidFill>
                <a:srgbClr val="1635CE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1954-48C1-8886-064F233CBC57}"/>
              </c:ext>
            </c:extLst>
          </c:dPt>
          <c:dPt>
            <c:idx val="2"/>
            <c:bubble3D val="0"/>
            <c:spPr>
              <a:solidFill>
                <a:srgbClr val="00206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954-48C1-8886-064F233CBC57}"/>
              </c:ext>
            </c:extLst>
          </c:dPt>
          <c:dPt>
            <c:idx val="3"/>
            <c:bubble3D val="0"/>
            <c:spPr>
              <a:solidFill>
                <a:srgbClr val="33CC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1954-48C1-8886-064F233CBC57}"/>
              </c:ext>
            </c:extLst>
          </c:dPt>
          <c:dPt>
            <c:idx val="4"/>
            <c:bubble3D val="0"/>
            <c:spPr>
              <a:solidFill>
                <a:srgbClr val="4E95D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1954-48C1-8886-064F233CBC57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'Brand M Vs Competitors'!$C$87:$G$87</c:f>
              <c:strCache>
                <c:ptCount val="5"/>
                <c:pt idx="0">
                  <c:v>Brand M</c:v>
                </c:pt>
                <c:pt idx="1">
                  <c:v>Brand B</c:v>
                </c:pt>
                <c:pt idx="2">
                  <c:v>Brand PH</c:v>
                </c:pt>
                <c:pt idx="3">
                  <c:v>Brand P</c:v>
                </c:pt>
                <c:pt idx="4">
                  <c:v>Others</c:v>
                </c:pt>
              </c:strCache>
            </c:strRef>
          </c:cat>
          <c:val>
            <c:numRef>
              <c:f>'Brand M Vs Competitors'!$C$89:$G$89</c:f>
              <c:numCache>
                <c:formatCode>0%</c:formatCode>
                <c:ptCount val="5"/>
                <c:pt idx="0">
                  <c:v>7.333333333333332E-2</c:v>
                </c:pt>
                <c:pt idx="1">
                  <c:v>0.12749999999999997</c:v>
                </c:pt>
                <c:pt idx="2">
                  <c:v>0.20583333333333331</c:v>
                </c:pt>
                <c:pt idx="3">
                  <c:v>6.6666666666666666E-2</c:v>
                </c:pt>
                <c:pt idx="4">
                  <c:v>0.52666666666666684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54-48C1-8886-064F233CBC5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n-IN" b="1">
                <a:solidFill>
                  <a:schemeClr val="tx1"/>
                </a:solidFill>
              </a:rPr>
              <a:t>Market Share 2023: Brand M Vs Competitors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C42-4B14-BBA1-10CB7FA5F93A}"/>
              </c:ext>
            </c:extLst>
          </c:dPt>
          <c:dPt>
            <c:idx val="1"/>
            <c:bubble3D val="0"/>
            <c:spPr>
              <a:solidFill>
                <a:srgbClr val="1635CE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3910-4E8B-BF05-22F3EE14BA2D}"/>
              </c:ext>
            </c:extLst>
          </c:dPt>
          <c:dPt>
            <c:idx val="2"/>
            <c:bubble3D val="0"/>
            <c:spPr>
              <a:solidFill>
                <a:srgbClr val="00206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910-4E8B-BF05-22F3EE14BA2D}"/>
              </c:ext>
            </c:extLst>
          </c:dPt>
          <c:dPt>
            <c:idx val="3"/>
            <c:bubble3D val="0"/>
            <c:spPr>
              <a:solidFill>
                <a:srgbClr val="33CC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910-4E8B-BF05-22F3EE14BA2D}"/>
              </c:ext>
            </c:extLst>
          </c:dPt>
          <c:dPt>
            <c:idx val="4"/>
            <c:bubble3D val="0"/>
            <c:spPr>
              <a:solidFill>
                <a:srgbClr val="4E95D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3910-4E8B-BF05-22F3EE14BA2D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'Brand M Vs Competitors'!$C$87:$G$87</c:f>
              <c:strCache>
                <c:ptCount val="5"/>
                <c:pt idx="0">
                  <c:v>Brand M</c:v>
                </c:pt>
                <c:pt idx="1">
                  <c:v>Brand B</c:v>
                </c:pt>
                <c:pt idx="2">
                  <c:v>Brand PH</c:v>
                </c:pt>
                <c:pt idx="3">
                  <c:v>Brand P</c:v>
                </c:pt>
                <c:pt idx="4">
                  <c:v>Others</c:v>
                </c:pt>
              </c:strCache>
            </c:strRef>
          </c:cat>
          <c:val>
            <c:numRef>
              <c:f>'Brand M Vs Competitors'!$C$90:$G$90</c:f>
              <c:numCache>
                <c:formatCode>0%</c:formatCode>
                <c:ptCount val="5"/>
                <c:pt idx="0">
                  <c:v>7.3333333333333361E-2</c:v>
                </c:pt>
                <c:pt idx="1">
                  <c:v>0.14666666666666664</c:v>
                </c:pt>
                <c:pt idx="2">
                  <c:v>0.19999999999999998</c:v>
                </c:pt>
                <c:pt idx="3">
                  <c:v>0.10833333333333335</c:v>
                </c:pt>
                <c:pt idx="4">
                  <c:v>0.47166666666666673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10-4E8B-BF05-22F3EE14BA2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n-IN"/>
              <a:t>Sales Volume vs Average Price : Category1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841774616882568"/>
          <c:y val="0.32512708063390811"/>
          <c:w val="0.7978635170603674"/>
          <c:h val="0.46445762317684974"/>
        </c:manualLayout>
      </c:layout>
      <c:lineChart>
        <c:grouping val="standard"/>
        <c:varyColors val="0"/>
        <c:ser>
          <c:idx val="0"/>
          <c:order val="0"/>
          <c:tx>
            <c:strRef>
              <c:f>' Trend Chart Revenue,Vol,Price'!$M$4</c:f>
              <c:strCache>
                <c:ptCount val="1"/>
                <c:pt idx="0">
                  <c:v>Sales Volume Category1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 Trend Chart Revenue,Vol,Price'!$K$5:$K$40</c:f>
              <c:numCache>
                <c:formatCode>mmm\-yy</c:formatCode>
                <c:ptCount val="36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</c:numCache>
            </c:numRef>
          </c:cat>
          <c:val>
            <c:numRef>
              <c:f>' Trend Chart Revenue,Vol,Price'!$M$5:$M$40</c:f>
              <c:numCache>
                <c:formatCode>[&gt;=1000000]\ ###\,###\,##0;[&gt;=100000]\ ###\,##0;\ ##,##0</c:formatCode>
                <c:ptCount val="36"/>
                <c:pt idx="0">
                  <c:v>2203</c:v>
                </c:pt>
                <c:pt idx="1">
                  <c:v>2624</c:v>
                </c:pt>
                <c:pt idx="2">
                  <c:v>3390</c:v>
                </c:pt>
                <c:pt idx="3">
                  <c:v>2093</c:v>
                </c:pt>
                <c:pt idx="4">
                  <c:v>1981</c:v>
                </c:pt>
                <c:pt idx="5">
                  <c:v>2397</c:v>
                </c:pt>
                <c:pt idx="6">
                  <c:v>2325</c:v>
                </c:pt>
                <c:pt idx="7">
                  <c:v>4600</c:v>
                </c:pt>
                <c:pt idx="8">
                  <c:v>3789</c:v>
                </c:pt>
                <c:pt idx="9">
                  <c:v>3218</c:v>
                </c:pt>
                <c:pt idx="10">
                  <c:v>4457</c:v>
                </c:pt>
                <c:pt idx="11">
                  <c:v>5367</c:v>
                </c:pt>
                <c:pt idx="12">
                  <c:v>5861</c:v>
                </c:pt>
                <c:pt idx="13">
                  <c:v>4301</c:v>
                </c:pt>
                <c:pt idx="14">
                  <c:v>4639</c:v>
                </c:pt>
                <c:pt idx="15">
                  <c:v>4491</c:v>
                </c:pt>
                <c:pt idx="16">
                  <c:v>4973</c:v>
                </c:pt>
                <c:pt idx="17">
                  <c:v>5292</c:v>
                </c:pt>
                <c:pt idx="18">
                  <c:v>4250</c:v>
                </c:pt>
                <c:pt idx="19">
                  <c:v>4449</c:v>
                </c:pt>
                <c:pt idx="20">
                  <c:v>4496</c:v>
                </c:pt>
                <c:pt idx="21">
                  <c:v>3576</c:v>
                </c:pt>
                <c:pt idx="22">
                  <c:v>3724</c:v>
                </c:pt>
                <c:pt idx="23">
                  <c:v>4227</c:v>
                </c:pt>
                <c:pt idx="24">
                  <c:v>5563</c:v>
                </c:pt>
                <c:pt idx="25">
                  <c:v>4714</c:v>
                </c:pt>
                <c:pt idx="26">
                  <c:v>4782</c:v>
                </c:pt>
                <c:pt idx="27">
                  <c:v>4321</c:v>
                </c:pt>
                <c:pt idx="28">
                  <c:v>4307</c:v>
                </c:pt>
                <c:pt idx="29">
                  <c:v>4853</c:v>
                </c:pt>
                <c:pt idx="30">
                  <c:v>4037</c:v>
                </c:pt>
                <c:pt idx="31">
                  <c:v>3742</c:v>
                </c:pt>
                <c:pt idx="32">
                  <c:v>3681</c:v>
                </c:pt>
                <c:pt idx="33">
                  <c:v>3371</c:v>
                </c:pt>
                <c:pt idx="34">
                  <c:v>3694</c:v>
                </c:pt>
                <c:pt idx="35">
                  <c:v>4150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29-4755-ACB4-AC1E76BFA1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272991"/>
        <c:axId val="158273471"/>
      </c:lineChart>
      <c:lineChart>
        <c:grouping val="standard"/>
        <c:varyColors val="0"/>
        <c:ser>
          <c:idx val="1"/>
          <c:order val="1"/>
          <c:tx>
            <c:strRef>
              <c:f>' Trend Chart Revenue,Vol,Price'!$N$4</c:f>
              <c:strCache>
                <c:ptCount val="1"/>
                <c:pt idx="0">
                  <c:v>Average Price Category1</c:v>
                </c:pt>
              </c:strCache>
            </c:strRef>
          </c:tx>
          <c:spPr>
            <a:ln w="28575" cap="rnd">
              <a:solidFill>
                <a:srgbClr val="4E95D9"/>
              </a:solidFill>
              <a:round/>
            </a:ln>
            <a:effectLst/>
          </c:spPr>
          <c:marker>
            <c:symbol val="none"/>
          </c:marker>
          <c:cat>
            <c:numRef>
              <c:f>' Trend Chart Revenue,Vol,Price'!$C$5:$C$40</c:f>
              <c:numCache>
                <c:formatCode>mmm\-yy</c:formatCode>
                <c:ptCount val="36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</c:numCache>
            </c:numRef>
          </c:cat>
          <c:val>
            <c:numRef>
              <c:f>' Trend Chart Revenue,Vol,Price'!$N$5:$N$40</c:f>
              <c:numCache>
                <c:formatCode>[&gt;=1000000]\ ###.00\,###\,##0;[&gt;=100000]\ ###.00\,##0;\ ##,##0.00</c:formatCode>
                <c:ptCount val="36"/>
                <c:pt idx="0">
                  <c:v>2.9874988651838397</c:v>
                </c:pt>
                <c:pt idx="1">
                  <c:v>3.0734222560975635</c:v>
                </c:pt>
                <c:pt idx="2">
                  <c:v>3.0310766961651892</c:v>
                </c:pt>
                <c:pt idx="3">
                  <c:v>3.0445723841376013</c:v>
                </c:pt>
                <c:pt idx="4">
                  <c:v>3.0915295305401296</c:v>
                </c:pt>
                <c:pt idx="5">
                  <c:v>3.0951439299123877</c:v>
                </c:pt>
                <c:pt idx="6">
                  <c:v>3.0279913978494615</c:v>
                </c:pt>
                <c:pt idx="7">
                  <c:v>2.828573913043479</c:v>
                </c:pt>
                <c:pt idx="8">
                  <c:v>2.7761678543151178</c:v>
                </c:pt>
                <c:pt idx="9">
                  <c:v>2.7480453697949021</c:v>
                </c:pt>
                <c:pt idx="10">
                  <c:v>2.831303567422029</c:v>
                </c:pt>
                <c:pt idx="11">
                  <c:v>2.876754238867151</c:v>
                </c:pt>
                <c:pt idx="12">
                  <c:v>2.9698822726497154</c:v>
                </c:pt>
                <c:pt idx="13">
                  <c:v>2.8874540804463993</c:v>
                </c:pt>
                <c:pt idx="14">
                  <c:v>2.9301789178702329</c:v>
                </c:pt>
                <c:pt idx="15">
                  <c:v>2.9257336896014312</c:v>
                </c:pt>
                <c:pt idx="16">
                  <c:v>2.8827046048662801</c:v>
                </c:pt>
                <c:pt idx="17">
                  <c:v>3.0520445956160329</c:v>
                </c:pt>
                <c:pt idx="18">
                  <c:v>3.2257788235294118</c:v>
                </c:pt>
                <c:pt idx="19">
                  <c:v>3.1189188581703746</c:v>
                </c:pt>
                <c:pt idx="20">
                  <c:v>3.1162522241992887</c:v>
                </c:pt>
                <c:pt idx="21">
                  <c:v>3.1811800894854607</c:v>
                </c:pt>
                <c:pt idx="22">
                  <c:v>3.17883995703545</c:v>
                </c:pt>
                <c:pt idx="23">
                  <c:v>3.4234942039271377</c:v>
                </c:pt>
                <c:pt idx="24">
                  <c:v>3.423634729462524</c:v>
                </c:pt>
                <c:pt idx="25">
                  <c:v>3.4251209164191847</c:v>
                </c:pt>
                <c:pt idx="26">
                  <c:v>3.4393998327059849</c:v>
                </c:pt>
                <c:pt idx="27">
                  <c:v>3.4455380698912355</c:v>
                </c:pt>
                <c:pt idx="28">
                  <c:v>3.4996029719062056</c:v>
                </c:pt>
                <c:pt idx="29">
                  <c:v>3.4886523799711529</c:v>
                </c:pt>
                <c:pt idx="30">
                  <c:v>3.5025836016844218</c:v>
                </c:pt>
                <c:pt idx="31">
                  <c:v>3.4880571886691611</c:v>
                </c:pt>
                <c:pt idx="32">
                  <c:v>3.5012632436837801</c:v>
                </c:pt>
                <c:pt idx="33">
                  <c:v>3.4860011865915124</c:v>
                </c:pt>
                <c:pt idx="34">
                  <c:v>3.5324580400649648</c:v>
                </c:pt>
                <c:pt idx="35">
                  <c:v>3.5888457831325193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29-4755-ACB4-AC1E76BFA1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9820223"/>
        <c:axId val="1239818783"/>
      </c:lineChart>
      <c:dateAx>
        <c:axId val="15827299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Month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158273471"/>
        <c:crosses val="autoZero"/>
        <c:auto val="1"/>
        <c:lblOffset val="100"/>
        <c:baseTimeUnit val="months"/>
        <c:majorUnit val="1"/>
        <c:majorTimeUnit val="months"/>
      </c:dateAx>
      <c:valAx>
        <c:axId val="158273471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Sales Volume (Units Sold) </a:t>
                </a:r>
              </a:p>
            </c:rich>
          </c:tx>
          <c:layout>
            <c:manualLayout>
              <c:xMode val="edge"/>
              <c:yMode val="edge"/>
              <c:x val="6.4516129032258064E-3"/>
              <c:y val="0.299430878102262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158272991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4.4806536279739226E-2"/>
                <c:y val="0.29137180637230475"/>
              </c:manualLayout>
            </c:layout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</c:dispUnitsLbl>
        </c:dispUnits>
      </c:valAx>
      <c:valAx>
        <c:axId val="1239818783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Average Price  ($)</a:t>
                </a:r>
              </a:p>
            </c:rich>
          </c:tx>
          <c:layout>
            <c:manualLayout>
              <c:xMode val="edge"/>
              <c:yMode val="edge"/>
              <c:x val="0.96299991533316398"/>
              <c:y val="0.357524502475165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1239820223"/>
        <c:crosses val="max"/>
        <c:crossBetween val="between"/>
      </c:valAx>
      <c:dateAx>
        <c:axId val="1239820223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239818783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n-IN"/>
              <a:t>Sales Revenue Total vs Brand M Market</a:t>
            </a:r>
            <a:r>
              <a:rPr lang="en-IN" baseline="0"/>
              <a:t> Share</a:t>
            </a:r>
            <a:endParaRPr lang="en-IN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I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'Market Share Trend Charts'!$D$44</c:f>
              <c:strCache>
                <c:ptCount val="1"/>
                <c:pt idx="0">
                  <c:v>Sales Revenue 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'Market Share Trend Charts'!$C$45:$C$68</c:f>
              <c:numCache>
                <c:formatCode>mmm\-yy</c:formatCode>
                <c:ptCount val="24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</c:numCache>
            </c:numRef>
          </c:cat>
          <c:val>
            <c:numRef>
              <c:f>'Market Share Trend Charts'!$D$45:$D$68</c:f>
              <c:numCache>
                <c:formatCode>[&gt;=1000000]\ ###\,###\,##0;[&gt;=100000]\ ###\,##0;\ ##,##0</c:formatCode>
                <c:ptCount val="24"/>
                <c:pt idx="0">
                  <c:v>1409272.60211347</c:v>
                </c:pt>
                <c:pt idx="1">
                  <c:v>1287510.4438199</c:v>
                </c:pt>
                <c:pt idx="2">
                  <c:v>1495924.5264651801</c:v>
                </c:pt>
                <c:pt idx="3">
                  <c:v>1446372.8828475701</c:v>
                </c:pt>
                <c:pt idx="4">
                  <c:v>1523352.1114984399</c:v>
                </c:pt>
                <c:pt idx="5">
                  <c:v>1629810.0432859301</c:v>
                </c:pt>
                <c:pt idx="6">
                  <c:v>1667597.63525095</c:v>
                </c:pt>
                <c:pt idx="7">
                  <c:v>1518742.3940359899</c:v>
                </c:pt>
                <c:pt idx="8">
                  <c:v>1698929.7413622499</c:v>
                </c:pt>
                <c:pt idx="9">
                  <c:v>1621764.2103845</c:v>
                </c:pt>
                <c:pt idx="10">
                  <c:v>1599569.03629464</c:v>
                </c:pt>
                <c:pt idx="11">
                  <c:v>1820495.03629243</c:v>
                </c:pt>
                <c:pt idx="12">
                  <c:v>1736975.60946302</c:v>
                </c:pt>
                <c:pt idx="13">
                  <c:v>1568094.3651833299</c:v>
                </c:pt>
                <c:pt idx="14">
                  <c:v>1765187.1882325599</c:v>
                </c:pt>
                <c:pt idx="15">
                  <c:v>1673093.6830299599</c:v>
                </c:pt>
                <c:pt idx="16">
                  <c:v>1753982.27777674</c:v>
                </c:pt>
                <c:pt idx="17">
                  <c:v>1947328.0015094101</c:v>
                </c:pt>
                <c:pt idx="18">
                  <c:v>1929931.2936297399</c:v>
                </c:pt>
                <c:pt idx="19">
                  <c:v>1771360.0489743301</c:v>
                </c:pt>
                <c:pt idx="20">
                  <c:v>1958569.81163704</c:v>
                </c:pt>
                <c:pt idx="21">
                  <c:v>1765360.29261291</c:v>
                </c:pt>
                <c:pt idx="22">
                  <c:v>1930912.1912493701</c:v>
                </c:pt>
                <c:pt idx="23">
                  <c:v>2051652.86539044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91D-4326-81FC-CB4F48DA69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3640063"/>
        <c:axId val="973629983"/>
      </c:lineChart>
      <c:lineChart>
        <c:grouping val="standard"/>
        <c:varyColors val="0"/>
        <c:ser>
          <c:idx val="1"/>
          <c:order val="1"/>
          <c:tx>
            <c:strRef>
              <c:f>'Market Share Trend Charts'!$E$44</c:f>
              <c:strCache>
                <c:ptCount val="1"/>
                <c:pt idx="0">
                  <c:v>Market Share Brand M Total</c:v>
                </c:pt>
              </c:strCache>
            </c:strRef>
          </c:tx>
          <c:spPr>
            <a:ln w="28575" cap="rnd">
              <a:solidFill>
                <a:srgbClr val="4E95D9"/>
              </a:solidFill>
              <a:round/>
            </a:ln>
            <a:effectLst/>
          </c:spPr>
          <c:marker>
            <c:symbol val="none"/>
          </c:marker>
          <c:cat>
            <c:numRef>
              <c:f>'Market Share Trend Charts'!$C$45:$C$68</c:f>
              <c:numCache>
                <c:formatCode>mmm\-yy</c:formatCode>
                <c:ptCount val="24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</c:numCache>
            </c:numRef>
          </c:cat>
          <c:val>
            <c:numRef>
              <c:f>'Market Share Trend Charts'!$E$45:$E$68</c:f>
              <c:numCache>
                <c:formatCode>0%</c:formatCode>
                <c:ptCount val="24"/>
                <c:pt idx="0">
                  <c:v>0.08</c:v>
                </c:pt>
                <c:pt idx="1">
                  <c:v>0.08</c:v>
                </c:pt>
                <c:pt idx="2">
                  <c:v>7.0000000000000007E-2</c:v>
                </c:pt>
                <c:pt idx="3">
                  <c:v>0.05</c:v>
                </c:pt>
                <c:pt idx="4">
                  <c:v>7.0000000000000007E-2</c:v>
                </c:pt>
                <c:pt idx="5">
                  <c:v>7.0000000000000007E-2</c:v>
                </c:pt>
                <c:pt idx="6">
                  <c:v>7.0000000000000007E-2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0.08</c:v>
                </c:pt>
                <c:pt idx="10">
                  <c:v>0.08</c:v>
                </c:pt>
                <c:pt idx="11">
                  <c:v>0.08</c:v>
                </c:pt>
                <c:pt idx="12">
                  <c:v>0.08</c:v>
                </c:pt>
                <c:pt idx="13">
                  <c:v>0.08</c:v>
                </c:pt>
                <c:pt idx="14">
                  <c:v>0.08</c:v>
                </c:pt>
                <c:pt idx="15">
                  <c:v>0.08</c:v>
                </c:pt>
                <c:pt idx="16">
                  <c:v>0.08</c:v>
                </c:pt>
                <c:pt idx="17">
                  <c:v>0.08</c:v>
                </c:pt>
                <c:pt idx="18">
                  <c:v>7.0000000000000007E-2</c:v>
                </c:pt>
                <c:pt idx="19">
                  <c:v>0.06</c:v>
                </c:pt>
                <c:pt idx="20">
                  <c:v>0.06</c:v>
                </c:pt>
                <c:pt idx="21">
                  <c:v>7.0000000000000007E-2</c:v>
                </c:pt>
                <c:pt idx="22">
                  <c:v>7.0000000000000007E-2</c:v>
                </c:pt>
                <c:pt idx="23">
                  <c:v>7.0000000000000007E-2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91D-4326-81FC-CB4F48DA69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8983824"/>
        <c:axId val="1798977584"/>
      </c:lineChart>
      <c:dateAx>
        <c:axId val="97364006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Month</a:t>
                </a:r>
              </a:p>
            </c:rich>
          </c:tx>
          <c:layout>
            <c:manualLayout>
              <c:xMode val="edge"/>
              <c:yMode val="edge"/>
              <c:x val="0.48636168384879724"/>
              <c:y val="0.90078177225165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973629983"/>
        <c:crosses val="autoZero"/>
        <c:auto val="1"/>
        <c:lblOffset val="100"/>
        <c:baseTimeUnit val="months"/>
        <c:majorUnit val="1"/>
        <c:majorTimeUnit val="months"/>
      </c:dateAx>
      <c:valAx>
        <c:axId val="97362998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Sales Revenue Total (in $)</a:t>
                </a:r>
              </a:p>
            </c:rich>
          </c:tx>
          <c:layout>
            <c:manualLayout>
              <c:xMode val="edge"/>
              <c:yMode val="edge"/>
              <c:x val="2.3625429553264604E-2"/>
              <c:y val="0.254535827123486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973640063"/>
        <c:crosses val="autoZero"/>
        <c:crossBetween val="between"/>
        <c:dispUnits>
          <c:builtInUnit val="million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</c:dispUnitsLbl>
        </c:dispUnits>
      </c:valAx>
      <c:valAx>
        <c:axId val="179897758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Market Share</a:t>
                </a:r>
              </a:p>
            </c:rich>
          </c:tx>
          <c:layout>
            <c:manualLayout>
              <c:xMode val="edge"/>
              <c:yMode val="edge"/>
              <c:x val="0.9523087642395216"/>
              <c:y val="0.356326303716056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1798983824"/>
        <c:crosses val="max"/>
        <c:crossBetween val="between"/>
      </c:valAx>
      <c:dateAx>
        <c:axId val="1798983824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798977584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n-IN"/>
              <a:t>Brand M vs Competitor Market Share : 2022-2023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6447004527118671E-2"/>
          <c:y val="0.32530326520065822"/>
          <c:w val="0.88304591120740783"/>
          <c:h val="0.42727380903811896"/>
        </c:manualLayout>
      </c:layout>
      <c:lineChart>
        <c:grouping val="standard"/>
        <c:varyColors val="0"/>
        <c:ser>
          <c:idx val="0"/>
          <c:order val="0"/>
          <c:tx>
            <c:strRef>
              <c:f>'Market Share Trend Charts'!$O$44</c:f>
              <c:strCache>
                <c:ptCount val="1"/>
                <c:pt idx="0">
                  <c:v>Market Share Brand M Total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'Market Share Trend Charts'!$N$45:$N$68</c:f>
              <c:numCache>
                <c:formatCode>mmm\-yy</c:formatCode>
                <c:ptCount val="24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</c:numCache>
            </c:numRef>
          </c:cat>
          <c:val>
            <c:numRef>
              <c:f>'Market Share Trend Charts'!$O$45:$O$68</c:f>
              <c:numCache>
                <c:formatCode>0%</c:formatCode>
                <c:ptCount val="24"/>
                <c:pt idx="0">
                  <c:v>0.08</c:v>
                </c:pt>
                <c:pt idx="1">
                  <c:v>0.08</c:v>
                </c:pt>
                <c:pt idx="2">
                  <c:v>7.0000000000000007E-2</c:v>
                </c:pt>
                <c:pt idx="3">
                  <c:v>0.05</c:v>
                </c:pt>
                <c:pt idx="4">
                  <c:v>7.0000000000000007E-2</c:v>
                </c:pt>
                <c:pt idx="5">
                  <c:v>7.0000000000000007E-2</c:v>
                </c:pt>
                <c:pt idx="6">
                  <c:v>7.0000000000000007E-2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0.08</c:v>
                </c:pt>
                <c:pt idx="10">
                  <c:v>0.08</c:v>
                </c:pt>
                <c:pt idx="11">
                  <c:v>0.08</c:v>
                </c:pt>
                <c:pt idx="12">
                  <c:v>0.08</c:v>
                </c:pt>
                <c:pt idx="13">
                  <c:v>0.08</c:v>
                </c:pt>
                <c:pt idx="14">
                  <c:v>0.08</c:v>
                </c:pt>
                <c:pt idx="15">
                  <c:v>0.08</c:v>
                </c:pt>
                <c:pt idx="16">
                  <c:v>0.08</c:v>
                </c:pt>
                <c:pt idx="17">
                  <c:v>0.08</c:v>
                </c:pt>
                <c:pt idx="18">
                  <c:v>7.0000000000000007E-2</c:v>
                </c:pt>
                <c:pt idx="19">
                  <c:v>0.06</c:v>
                </c:pt>
                <c:pt idx="20">
                  <c:v>0.06</c:v>
                </c:pt>
                <c:pt idx="21">
                  <c:v>7.0000000000000007E-2</c:v>
                </c:pt>
                <c:pt idx="22">
                  <c:v>7.0000000000000007E-2</c:v>
                </c:pt>
                <c:pt idx="23">
                  <c:v>7.0000000000000007E-2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F8-4E4B-92C4-5D6259B032B5}"/>
            </c:ext>
          </c:extLst>
        </c:ser>
        <c:ser>
          <c:idx val="1"/>
          <c:order val="1"/>
          <c:tx>
            <c:strRef>
              <c:f>'Market Share Trend Charts'!$P$44</c:f>
              <c:strCache>
                <c:ptCount val="1"/>
                <c:pt idx="0">
                  <c:v>Brand B Market Share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'Market Share Trend Charts'!$N$45:$N$68</c:f>
              <c:numCache>
                <c:formatCode>mmm\-yy</c:formatCode>
                <c:ptCount val="24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</c:numCache>
            </c:numRef>
          </c:cat>
          <c:val>
            <c:numRef>
              <c:f>'Market Share Trend Charts'!$P$45:$P$68</c:f>
              <c:numCache>
                <c:formatCode>0%</c:formatCode>
                <c:ptCount val="24"/>
                <c:pt idx="0">
                  <c:v>0.14000000000000001</c:v>
                </c:pt>
                <c:pt idx="1">
                  <c:v>0.14000000000000001</c:v>
                </c:pt>
                <c:pt idx="2">
                  <c:v>0.14000000000000001</c:v>
                </c:pt>
                <c:pt idx="3">
                  <c:v>0.14000000000000001</c:v>
                </c:pt>
                <c:pt idx="4">
                  <c:v>0.13</c:v>
                </c:pt>
                <c:pt idx="5">
                  <c:v>0.11</c:v>
                </c:pt>
                <c:pt idx="6">
                  <c:v>0.11</c:v>
                </c:pt>
                <c:pt idx="7">
                  <c:v>0.11</c:v>
                </c:pt>
                <c:pt idx="8">
                  <c:v>0.12</c:v>
                </c:pt>
                <c:pt idx="9">
                  <c:v>0.13</c:v>
                </c:pt>
                <c:pt idx="10">
                  <c:v>0.13</c:v>
                </c:pt>
                <c:pt idx="11">
                  <c:v>0.13</c:v>
                </c:pt>
                <c:pt idx="12">
                  <c:v>0.13</c:v>
                </c:pt>
                <c:pt idx="13">
                  <c:v>0.13</c:v>
                </c:pt>
                <c:pt idx="14">
                  <c:v>0.13</c:v>
                </c:pt>
                <c:pt idx="15">
                  <c:v>0.13</c:v>
                </c:pt>
                <c:pt idx="16">
                  <c:v>0.15</c:v>
                </c:pt>
                <c:pt idx="17">
                  <c:v>0.16</c:v>
                </c:pt>
                <c:pt idx="18">
                  <c:v>0.16</c:v>
                </c:pt>
                <c:pt idx="19">
                  <c:v>0.16</c:v>
                </c:pt>
                <c:pt idx="20">
                  <c:v>0.16</c:v>
                </c:pt>
                <c:pt idx="21">
                  <c:v>0.15</c:v>
                </c:pt>
                <c:pt idx="22">
                  <c:v>0.15</c:v>
                </c:pt>
                <c:pt idx="23">
                  <c:v>0.15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F8-4E4B-92C4-5D6259B032B5}"/>
            </c:ext>
          </c:extLst>
        </c:ser>
        <c:ser>
          <c:idx val="2"/>
          <c:order val="2"/>
          <c:tx>
            <c:strRef>
              <c:f>'Market Share Trend Charts'!$Q$44</c:f>
              <c:strCache>
                <c:ptCount val="1"/>
                <c:pt idx="0">
                  <c:v>Brand PH Market Share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'Market Share Trend Charts'!$N$45:$N$68</c:f>
              <c:numCache>
                <c:formatCode>mmm\-yy</c:formatCode>
                <c:ptCount val="24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</c:numCache>
            </c:numRef>
          </c:cat>
          <c:val>
            <c:numRef>
              <c:f>'Market Share Trend Charts'!$Q$45:$Q$68</c:f>
              <c:numCache>
                <c:formatCode>0%</c:formatCode>
                <c:ptCount val="24"/>
                <c:pt idx="0">
                  <c:v>0.2</c:v>
                </c:pt>
                <c:pt idx="1">
                  <c:v>0.2</c:v>
                </c:pt>
                <c:pt idx="2">
                  <c:v>0.19</c:v>
                </c:pt>
                <c:pt idx="3">
                  <c:v>0.18</c:v>
                </c:pt>
                <c:pt idx="4">
                  <c:v>0.19</c:v>
                </c:pt>
                <c:pt idx="5">
                  <c:v>0.19</c:v>
                </c:pt>
                <c:pt idx="6">
                  <c:v>0.19</c:v>
                </c:pt>
                <c:pt idx="7">
                  <c:v>0.19</c:v>
                </c:pt>
                <c:pt idx="8">
                  <c:v>0.22</c:v>
                </c:pt>
                <c:pt idx="9">
                  <c:v>0.24</c:v>
                </c:pt>
                <c:pt idx="10">
                  <c:v>0.24</c:v>
                </c:pt>
                <c:pt idx="11">
                  <c:v>0.24</c:v>
                </c:pt>
                <c:pt idx="12">
                  <c:v>0.19</c:v>
                </c:pt>
                <c:pt idx="13">
                  <c:v>0.2</c:v>
                </c:pt>
                <c:pt idx="14">
                  <c:v>0.21</c:v>
                </c:pt>
                <c:pt idx="15">
                  <c:v>0.21</c:v>
                </c:pt>
                <c:pt idx="16">
                  <c:v>0.2</c:v>
                </c:pt>
                <c:pt idx="17">
                  <c:v>0.2</c:v>
                </c:pt>
                <c:pt idx="18">
                  <c:v>0.18</c:v>
                </c:pt>
                <c:pt idx="19">
                  <c:v>0.16</c:v>
                </c:pt>
                <c:pt idx="20">
                  <c:v>0.19</c:v>
                </c:pt>
                <c:pt idx="21">
                  <c:v>0.22</c:v>
                </c:pt>
                <c:pt idx="22">
                  <c:v>0.22</c:v>
                </c:pt>
                <c:pt idx="23">
                  <c:v>0.22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FF8-4E4B-92C4-5D6259B032B5}"/>
            </c:ext>
          </c:extLst>
        </c:ser>
        <c:ser>
          <c:idx val="3"/>
          <c:order val="3"/>
          <c:tx>
            <c:strRef>
              <c:f>'Market Share Trend Charts'!$R$44</c:f>
              <c:strCache>
                <c:ptCount val="1"/>
                <c:pt idx="0">
                  <c:v>Brand P Market Share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'Market Share Trend Charts'!$N$45:$N$68</c:f>
              <c:numCache>
                <c:formatCode>mmm\-yy</c:formatCode>
                <c:ptCount val="24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</c:numCache>
            </c:numRef>
          </c:cat>
          <c:val>
            <c:numRef>
              <c:f>'Market Share Trend Charts'!$R$45:$R$68</c:f>
              <c:numCache>
                <c:formatCode>0%</c:formatCode>
                <c:ptCount val="24"/>
                <c:pt idx="0">
                  <c:v>0.06</c:v>
                </c:pt>
                <c:pt idx="1">
                  <c:v>0.06</c:v>
                </c:pt>
                <c:pt idx="2">
                  <c:v>0.06</c:v>
                </c:pt>
                <c:pt idx="3">
                  <c:v>0.06</c:v>
                </c:pt>
                <c:pt idx="4">
                  <c:v>0.06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0.08</c:v>
                </c:pt>
                <c:pt idx="9">
                  <c:v>7.0000000000000007E-2</c:v>
                </c:pt>
                <c:pt idx="10">
                  <c:v>7.0000000000000007E-2</c:v>
                </c:pt>
                <c:pt idx="11">
                  <c:v>7.0000000000000007E-2</c:v>
                </c:pt>
                <c:pt idx="12">
                  <c:v>0.08</c:v>
                </c:pt>
                <c:pt idx="13">
                  <c:v>0.08</c:v>
                </c:pt>
                <c:pt idx="14">
                  <c:v>0.1</c:v>
                </c:pt>
                <c:pt idx="15">
                  <c:v>0.11</c:v>
                </c:pt>
                <c:pt idx="16">
                  <c:v>0.11</c:v>
                </c:pt>
                <c:pt idx="17">
                  <c:v>0.1</c:v>
                </c:pt>
                <c:pt idx="18">
                  <c:v>0.12</c:v>
                </c:pt>
                <c:pt idx="19">
                  <c:v>0.14000000000000001</c:v>
                </c:pt>
                <c:pt idx="20">
                  <c:v>0.13</c:v>
                </c:pt>
                <c:pt idx="21">
                  <c:v>0.11</c:v>
                </c:pt>
                <c:pt idx="22">
                  <c:v>0.11</c:v>
                </c:pt>
                <c:pt idx="23">
                  <c:v>0.11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FF8-4E4B-92C4-5D6259B032B5}"/>
            </c:ext>
          </c:extLst>
        </c:ser>
        <c:ser>
          <c:idx val="4"/>
          <c:order val="4"/>
          <c:tx>
            <c:strRef>
              <c:f>'Market Share Trend Charts'!$S$44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'Market Share Trend Charts'!$N$45:$N$68</c:f>
              <c:numCache>
                <c:formatCode>mmm\-yy</c:formatCode>
                <c:ptCount val="24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</c:numCache>
            </c:numRef>
          </c:cat>
          <c:val>
            <c:numRef>
              <c:f>'Market Share Trend Charts'!$S$45:$S$68</c:f>
              <c:numCache>
                <c:formatCode>0%</c:formatCode>
                <c:ptCount val="24"/>
                <c:pt idx="0">
                  <c:v>0.52</c:v>
                </c:pt>
                <c:pt idx="1">
                  <c:v>0.52</c:v>
                </c:pt>
                <c:pt idx="2">
                  <c:v>0.54</c:v>
                </c:pt>
                <c:pt idx="3">
                  <c:v>0.57000000000000006</c:v>
                </c:pt>
                <c:pt idx="4">
                  <c:v>0.55000000000000004</c:v>
                </c:pt>
                <c:pt idx="5">
                  <c:v>0.57000000000000006</c:v>
                </c:pt>
                <c:pt idx="6">
                  <c:v>0.56000000000000005</c:v>
                </c:pt>
                <c:pt idx="7">
                  <c:v>0.55000000000000004</c:v>
                </c:pt>
                <c:pt idx="8">
                  <c:v>0.5</c:v>
                </c:pt>
                <c:pt idx="9">
                  <c:v>0.48</c:v>
                </c:pt>
                <c:pt idx="10">
                  <c:v>0.48</c:v>
                </c:pt>
                <c:pt idx="11">
                  <c:v>0.48</c:v>
                </c:pt>
                <c:pt idx="12">
                  <c:v>0.52</c:v>
                </c:pt>
                <c:pt idx="13">
                  <c:v>0.51</c:v>
                </c:pt>
                <c:pt idx="14">
                  <c:v>0.48</c:v>
                </c:pt>
                <c:pt idx="15">
                  <c:v>0.47</c:v>
                </c:pt>
                <c:pt idx="16">
                  <c:v>0.45999999999999996</c:v>
                </c:pt>
                <c:pt idx="17">
                  <c:v>0.45999999999999996</c:v>
                </c:pt>
                <c:pt idx="18">
                  <c:v>0.47</c:v>
                </c:pt>
                <c:pt idx="19">
                  <c:v>0.48</c:v>
                </c:pt>
                <c:pt idx="20">
                  <c:v>0.45999999999999996</c:v>
                </c:pt>
                <c:pt idx="21">
                  <c:v>0.44999999999999996</c:v>
                </c:pt>
                <c:pt idx="22">
                  <c:v>0.44999999999999996</c:v>
                </c:pt>
                <c:pt idx="23">
                  <c:v>0.44999999999999996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FF8-4E4B-92C4-5D6259B032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2520816"/>
        <c:axId val="1412522256"/>
      </c:lineChart>
      <c:dateAx>
        <c:axId val="14125208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Month</a:t>
                </a:r>
              </a:p>
            </c:rich>
          </c:tx>
          <c:layout>
            <c:manualLayout>
              <c:xMode val="edge"/>
              <c:yMode val="edge"/>
              <c:x val="0.50598815668175712"/>
              <c:y val="0.908441108073925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1412522256"/>
        <c:crosses val="autoZero"/>
        <c:auto val="1"/>
        <c:lblOffset val="100"/>
        <c:baseTimeUnit val="months"/>
      </c:dateAx>
      <c:valAx>
        <c:axId val="141252225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Market Share</a:t>
                </a:r>
              </a:p>
            </c:rich>
          </c:tx>
          <c:layout>
            <c:manualLayout>
              <c:xMode val="edge"/>
              <c:yMode val="edge"/>
              <c:x val="1.3049962714392245E-2"/>
              <c:y val="0.404214434335604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1412520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n-IN"/>
              <a:t>Sales Revenue Total vs Inflation Rate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'Inflation Rate'!$C$3</c:f>
              <c:strCache>
                <c:ptCount val="1"/>
                <c:pt idx="0">
                  <c:v>Sales Revenue Total</c:v>
                </c:pt>
              </c:strCache>
            </c:strRef>
          </c:tx>
          <c:spPr>
            <a:ln w="28575" cap="rnd">
              <a:solidFill>
                <a:srgbClr val="4E95D9"/>
              </a:solidFill>
              <a:round/>
            </a:ln>
            <a:effectLst/>
          </c:spPr>
          <c:marker>
            <c:symbol val="none"/>
          </c:marker>
          <c:cat>
            <c:numRef>
              <c:f>'Inflation Rate'!$B$4:$B$39</c:f>
              <c:numCache>
                <c:formatCode>mmm\-yy</c:formatCode>
                <c:ptCount val="36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</c:numCache>
            </c:numRef>
          </c:cat>
          <c:val>
            <c:numRef>
              <c:f>'Inflation Rate'!$C$4:$C$39</c:f>
              <c:numCache>
                <c:formatCode>[&gt;=1000000]\ ###\,###\,##0;[&gt;=100000]\ ###\,##0;\ ##,##0</c:formatCode>
                <c:ptCount val="36"/>
                <c:pt idx="0">
                  <c:v>1014326.13624745</c:v>
                </c:pt>
                <c:pt idx="1">
                  <c:v>925841.75077642896</c:v>
                </c:pt>
                <c:pt idx="2">
                  <c:v>1097929.6380359</c:v>
                </c:pt>
                <c:pt idx="3">
                  <c:v>1075668.16415133</c:v>
                </c:pt>
                <c:pt idx="4">
                  <c:v>1223683.0087433199</c:v>
                </c:pt>
                <c:pt idx="5">
                  <c:v>1341353.22037104</c:v>
                </c:pt>
                <c:pt idx="6">
                  <c:v>1380573.7016380499</c:v>
                </c:pt>
                <c:pt idx="7">
                  <c:v>1359974.86890505</c:v>
                </c:pt>
                <c:pt idx="8">
                  <c:v>1426822.3848983599</c:v>
                </c:pt>
                <c:pt idx="9">
                  <c:v>1326423.9246026599</c:v>
                </c:pt>
                <c:pt idx="10">
                  <c:v>1394044.95722914</c:v>
                </c:pt>
                <c:pt idx="11">
                  <c:v>1608687.6177378299</c:v>
                </c:pt>
                <c:pt idx="12">
                  <c:v>1409272.60211347</c:v>
                </c:pt>
                <c:pt idx="13">
                  <c:v>1287510.4438199</c:v>
                </c:pt>
                <c:pt idx="14">
                  <c:v>1495924.5264651801</c:v>
                </c:pt>
                <c:pt idx="15">
                  <c:v>1446372.8828475701</c:v>
                </c:pt>
                <c:pt idx="16">
                  <c:v>1523352.1114984399</c:v>
                </c:pt>
                <c:pt idx="17">
                  <c:v>1629810.0432859301</c:v>
                </c:pt>
                <c:pt idx="18">
                  <c:v>1667597.63525095</c:v>
                </c:pt>
                <c:pt idx="19">
                  <c:v>1518742.3940359899</c:v>
                </c:pt>
                <c:pt idx="20">
                  <c:v>1698929.7413622499</c:v>
                </c:pt>
                <c:pt idx="21">
                  <c:v>1621764.2103845</c:v>
                </c:pt>
                <c:pt idx="22">
                  <c:v>1599569.03629464</c:v>
                </c:pt>
                <c:pt idx="23">
                  <c:v>1820495.03629243</c:v>
                </c:pt>
                <c:pt idx="24">
                  <c:v>1736975.60946302</c:v>
                </c:pt>
                <c:pt idx="25">
                  <c:v>1568094.3651833299</c:v>
                </c:pt>
                <c:pt idx="26">
                  <c:v>1765187.1882325599</c:v>
                </c:pt>
                <c:pt idx="27">
                  <c:v>1673093.6830299599</c:v>
                </c:pt>
                <c:pt idx="28">
                  <c:v>1753982.27777674</c:v>
                </c:pt>
                <c:pt idx="29">
                  <c:v>1947328.0015094101</c:v>
                </c:pt>
                <c:pt idx="30">
                  <c:v>1929931.2936297399</c:v>
                </c:pt>
                <c:pt idx="31">
                  <c:v>1771360.0489743301</c:v>
                </c:pt>
                <c:pt idx="32">
                  <c:v>1958569.81163704</c:v>
                </c:pt>
                <c:pt idx="33">
                  <c:v>1765360.29261291</c:v>
                </c:pt>
                <c:pt idx="34">
                  <c:v>1930912.1912493701</c:v>
                </c:pt>
                <c:pt idx="35">
                  <c:v>2051652.86539044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B88-4D81-9DDD-ADC715C92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6856383"/>
        <c:axId val="1336874143"/>
      </c:lineChart>
      <c:lineChart>
        <c:grouping val="standard"/>
        <c:varyColors val="0"/>
        <c:ser>
          <c:idx val="1"/>
          <c:order val="1"/>
          <c:tx>
            <c:strRef>
              <c:f>'Inflation Rate'!$E$3</c:f>
              <c:strCache>
                <c:ptCount val="1"/>
                <c:pt idx="0">
                  <c:v>Inflation Rate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'Inflation Rate'!$B$4:$B$39</c:f>
              <c:numCache>
                <c:formatCode>mmm\-yy</c:formatCode>
                <c:ptCount val="36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</c:numCache>
            </c:numRef>
          </c:cat>
          <c:val>
            <c:numRef>
              <c:f>'Inflation Rate'!$E$4:$E$39</c:f>
              <c:numCache>
                <c:formatCode>0.0%</c:formatCode>
                <c:ptCount val="36"/>
                <c:pt idx="0">
                  <c:v>4.1799999999999997E-2</c:v>
                </c:pt>
                <c:pt idx="1">
                  <c:v>3.8699999999999998E-2</c:v>
                </c:pt>
                <c:pt idx="2">
                  <c:v>3.9399999999999998E-2</c:v>
                </c:pt>
                <c:pt idx="3">
                  <c:v>3.9600000000000003E-2</c:v>
                </c:pt>
                <c:pt idx="4">
                  <c:v>4.8399999999999999E-2</c:v>
                </c:pt>
                <c:pt idx="5">
                  <c:v>4.6699999999999998E-2</c:v>
                </c:pt>
                <c:pt idx="6">
                  <c:v>4.2599999999999999E-2</c:v>
                </c:pt>
                <c:pt idx="7">
                  <c:v>4.48E-2</c:v>
                </c:pt>
                <c:pt idx="8">
                  <c:v>4.6199999999999998E-2</c:v>
                </c:pt>
                <c:pt idx="9">
                  <c:v>4.65E-2</c:v>
                </c:pt>
                <c:pt idx="10">
                  <c:v>4.9500000000000002E-2</c:v>
                </c:pt>
                <c:pt idx="11">
                  <c:v>5.3199999999999997E-2</c:v>
                </c:pt>
                <c:pt idx="12">
                  <c:v>6.1800000000000001E-2</c:v>
                </c:pt>
                <c:pt idx="13">
                  <c:v>6.3700000000000007E-2</c:v>
                </c:pt>
                <c:pt idx="14">
                  <c:v>6.9599999999999995E-2</c:v>
                </c:pt>
                <c:pt idx="15">
                  <c:v>8.3500000000000005E-2</c:v>
                </c:pt>
                <c:pt idx="16">
                  <c:v>9.0899999999999995E-2</c:v>
                </c:pt>
                <c:pt idx="17">
                  <c:v>0.1022</c:v>
                </c:pt>
                <c:pt idx="18">
                  <c:v>0.1086</c:v>
                </c:pt>
                <c:pt idx="19">
                  <c:v>0.104</c:v>
                </c:pt>
                <c:pt idx="20">
                  <c:v>0.1004</c:v>
                </c:pt>
                <c:pt idx="21">
                  <c:v>8.3299999999999999E-2</c:v>
                </c:pt>
                <c:pt idx="22">
                  <c:v>0.10440000000000001</c:v>
                </c:pt>
                <c:pt idx="23">
                  <c:v>9.8000000000000004E-2</c:v>
                </c:pt>
                <c:pt idx="24">
                  <c:v>8.9300000000000004E-2</c:v>
                </c:pt>
                <c:pt idx="25">
                  <c:v>9.8000000000000004E-2</c:v>
                </c:pt>
                <c:pt idx="26">
                  <c:v>9.0499999999999997E-2</c:v>
                </c:pt>
                <c:pt idx="27">
                  <c:v>7.4399999999999994E-2</c:v>
                </c:pt>
                <c:pt idx="28">
                  <c:v>6.5799999999999997E-2</c:v>
                </c:pt>
                <c:pt idx="29">
                  <c:v>5.6000000000000001E-2</c:v>
                </c:pt>
                <c:pt idx="30">
                  <c:v>5.1499999999999997E-2</c:v>
                </c:pt>
                <c:pt idx="31">
                  <c:v>5.7099999999999998E-2</c:v>
                </c:pt>
                <c:pt idx="32">
                  <c:v>6.13E-2</c:v>
                </c:pt>
                <c:pt idx="33">
                  <c:v>5.8400000000000001E-2</c:v>
                </c:pt>
                <c:pt idx="34">
                  <c:v>5.3999999999999999E-2</c:v>
                </c:pt>
                <c:pt idx="35">
                  <c:v>5.1900000000000002E-2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B88-4D81-9DDD-ADC715C92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977119"/>
        <c:axId val="218974239"/>
      </c:lineChart>
      <c:dateAx>
        <c:axId val="133685638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Month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1336874143"/>
        <c:crosses val="autoZero"/>
        <c:auto val="1"/>
        <c:lblOffset val="100"/>
        <c:baseTimeUnit val="months"/>
        <c:majorUnit val="1"/>
        <c:majorTimeUnit val="months"/>
      </c:dateAx>
      <c:valAx>
        <c:axId val="133687414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Sales</a:t>
                </a:r>
                <a:r>
                  <a:rPr lang="en-IN" baseline="0"/>
                  <a:t> Revenue Total (in $)</a:t>
                </a:r>
                <a:endParaRPr lang="en-IN"/>
              </a:p>
            </c:rich>
          </c:tx>
          <c:layout>
            <c:manualLayout>
              <c:xMode val="edge"/>
              <c:yMode val="edge"/>
              <c:x val="1.8270401948842874E-2"/>
              <c:y val="0.263727398658500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IN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1336856383"/>
        <c:crosses val="autoZero"/>
        <c:crossBetween val="between"/>
        <c:dispUnits>
          <c:builtInUnit val="million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</c:dispUnitsLbl>
        </c:dispUnits>
      </c:valAx>
      <c:valAx>
        <c:axId val="218974239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Inflation Rate (in %)</a:t>
                </a:r>
              </a:p>
            </c:rich>
          </c:tx>
          <c:layout>
            <c:manualLayout>
              <c:xMode val="edge"/>
              <c:yMode val="edge"/>
              <c:x val="0.9549227783798645"/>
              <c:y val="0.2816356809565471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218977119"/>
        <c:crosses val="max"/>
        <c:crossBetween val="between"/>
      </c:valAx>
      <c:dateAx>
        <c:axId val="218977119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218974239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n-IN"/>
              <a:t>Sales Volume Total vs Inflation Rate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948488016342657"/>
          <c:y val="0.27761628754738993"/>
          <c:w val="0.75135309669726125"/>
          <c:h val="0.45910396617089533"/>
        </c:manualLayout>
      </c:layout>
      <c:lineChart>
        <c:grouping val="standard"/>
        <c:varyColors val="0"/>
        <c:ser>
          <c:idx val="0"/>
          <c:order val="0"/>
          <c:tx>
            <c:strRef>
              <c:f>'Inflation Rate'!$D$3</c:f>
              <c:strCache>
                <c:ptCount val="1"/>
                <c:pt idx="0">
                  <c:v>Sales Volume Total</c:v>
                </c:pt>
              </c:strCache>
            </c:strRef>
          </c:tx>
          <c:spPr>
            <a:ln w="28575" cap="rnd">
              <a:solidFill>
                <a:srgbClr val="4E95D9"/>
              </a:solidFill>
              <a:round/>
            </a:ln>
            <a:effectLst/>
          </c:spPr>
          <c:marker>
            <c:symbol val="none"/>
          </c:marker>
          <c:cat>
            <c:numRef>
              <c:f>'Inflation Rate'!$B$4:$B$39</c:f>
              <c:numCache>
                <c:formatCode>mmm\-yy</c:formatCode>
                <c:ptCount val="36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</c:numCache>
            </c:numRef>
          </c:cat>
          <c:val>
            <c:numRef>
              <c:f>'Inflation Rate'!$D$4:$D$39</c:f>
              <c:numCache>
                <c:formatCode>[&gt;=1000000]\ ###\,###\,##0;[&gt;=100000]\ ###\,##0;\ ##,##0</c:formatCode>
                <c:ptCount val="36"/>
                <c:pt idx="0">
                  <c:v>383756</c:v>
                </c:pt>
                <c:pt idx="1">
                  <c:v>367705</c:v>
                </c:pt>
                <c:pt idx="2">
                  <c:v>442299</c:v>
                </c:pt>
                <c:pt idx="3">
                  <c:v>424841</c:v>
                </c:pt>
                <c:pt idx="4">
                  <c:v>474619</c:v>
                </c:pt>
                <c:pt idx="5">
                  <c:v>490896</c:v>
                </c:pt>
                <c:pt idx="6">
                  <c:v>495584</c:v>
                </c:pt>
                <c:pt idx="7">
                  <c:v>501744</c:v>
                </c:pt>
                <c:pt idx="8">
                  <c:v>520147</c:v>
                </c:pt>
                <c:pt idx="9">
                  <c:v>500294</c:v>
                </c:pt>
                <c:pt idx="10">
                  <c:v>520339</c:v>
                </c:pt>
                <c:pt idx="11">
                  <c:v>618740</c:v>
                </c:pt>
                <c:pt idx="12">
                  <c:v>564967</c:v>
                </c:pt>
                <c:pt idx="13">
                  <c:v>503193</c:v>
                </c:pt>
                <c:pt idx="14">
                  <c:v>558419</c:v>
                </c:pt>
                <c:pt idx="15">
                  <c:v>532609</c:v>
                </c:pt>
                <c:pt idx="16">
                  <c:v>547508</c:v>
                </c:pt>
                <c:pt idx="17">
                  <c:v>564706</c:v>
                </c:pt>
                <c:pt idx="18">
                  <c:v>614885</c:v>
                </c:pt>
                <c:pt idx="19">
                  <c:v>532948</c:v>
                </c:pt>
                <c:pt idx="20">
                  <c:v>549630</c:v>
                </c:pt>
                <c:pt idx="21">
                  <c:v>554132</c:v>
                </c:pt>
                <c:pt idx="22">
                  <c:v>539731</c:v>
                </c:pt>
                <c:pt idx="23">
                  <c:v>584577</c:v>
                </c:pt>
                <c:pt idx="24">
                  <c:v>560775</c:v>
                </c:pt>
                <c:pt idx="25">
                  <c:v>514443</c:v>
                </c:pt>
                <c:pt idx="26">
                  <c:v>570118</c:v>
                </c:pt>
                <c:pt idx="27">
                  <c:v>540929</c:v>
                </c:pt>
                <c:pt idx="28">
                  <c:v>553757</c:v>
                </c:pt>
                <c:pt idx="29">
                  <c:v>601675</c:v>
                </c:pt>
                <c:pt idx="30">
                  <c:v>599064</c:v>
                </c:pt>
                <c:pt idx="31">
                  <c:v>556477</c:v>
                </c:pt>
                <c:pt idx="32">
                  <c:v>579100</c:v>
                </c:pt>
                <c:pt idx="33">
                  <c:v>540530</c:v>
                </c:pt>
                <c:pt idx="34">
                  <c:v>575161</c:v>
                </c:pt>
                <c:pt idx="35">
                  <c:v>610393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D4-49FA-96E7-42C9070C5A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6856383"/>
        <c:axId val="1336874143"/>
      </c:lineChart>
      <c:lineChart>
        <c:grouping val="standard"/>
        <c:varyColors val="0"/>
        <c:ser>
          <c:idx val="1"/>
          <c:order val="1"/>
          <c:tx>
            <c:strRef>
              <c:f>'Inflation Rate'!$E$3</c:f>
              <c:strCache>
                <c:ptCount val="1"/>
                <c:pt idx="0">
                  <c:v>Inflation Rate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'Inflation Rate'!$B$4:$B$39</c:f>
              <c:numCache>
                <c:formatCode>mmm\-yy</c:formatCode>
                <c:ptCount val="36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</c:numCache>
            </c:numRef>
          </c:cat>
          <c:val>
            <c:numRef>
              <c:f>'Inflation Rate'!$E$4:$E$39</c:f>
              <c:numCache>
                <c:formatCode>0.0%</c:formatCode>
                <c:ptCount val="36"/>
                <c:pt idx="0">
                  <c:v>4.1799999999999997E-2</c:v>
                </c:pt>
                <c:pt idx="1">
                  <c:v>3.8699999999999998E-2</c:v>
                </c:pt>
                <c:pt idx="2">
                  <c:v>3.9399999999999998E-2</c:v>
                </c:pt>
                <c:pt idx="3">
                  <c:v>3.9600000000000003E-2</c:v>
                </c:pt>
                <c:pt idx="4">
                  <c:v>4.8399999999999999E-2</c:v>
                </c:pt>
                <c:pt idx="5">
                  <c:v>4.6699999999999998E-2</c:v>
                </c:pt>
                <c:pt idx="6">
                  <c:v>4.2599999999999999E-2</c:v>
                </c:pt>
                <c:pt idx="7">
                  <c:v>4.48E-2</c:v>
                </c:pt>
                <c:pt idx="8">
                  <c:v>4.6199999999999998E-2</c:v>
                </c:pt>
                <c:pt idx="9">
                  <c:v>4.65E-2</c:v>
                </c:pt>
                <c:pt idx="10">
                  <c:v>4.9500000000000002E-2</c:v>
                </c:pt>
                <c:pt idx="11">
                  <c:v>5.3199999999999997E-2</c:v>
                </c:pt>
                <c:pt idx="12">
                  <c:v>6.1800000000000001E-2</c:v>
                </c:pt>
                <c:pt idx="13">
                  <c:v>6.3700000000000007E-2</c:v>
                </c:pt>
                <c:pt idx="14">
                  <c:v>6.9599999999999995E-2</c:v>
                </c:pt>
                <c:pt idx="15">
                  <c:v>8.3500000000000005E-2</c:v>
                </c:pt>
                <c:pt idx="16">
                  <c:v>9.0899999999999995E-2</c:v>
                </c:pt>
                <c:pt idx="17">
                  <c:v>0.1022</c:v>
                </c:pt>
                <c:pt idx="18">
                  <c:v>0.1086</c:v>
                </c:pt>
                <c:pt idx="19">
                  <c:v>0.104</c:v>
                </c:pt>
                <c:pt idx="20">
                  <c:v>0.1004</c:v>
                </c:pt>
                <c:pt idx="21">
                  <c:v>8.3299999999999999E-2</c:v>
                </c:pt>
                <c:pt idx="22">
                  <c:v>0.10440000000000001</c:v>
                </c:pt>
                <c:pt idx="23">
                  <c:v>9.8000000000000004E-2</c:v>
                </c:pt>
                <c:pt idx="24">
                  <c:v>8.9300000000000004E-2</c:v>
                </c:pt>
                <c:pt idx="25">
                  <c:v>9.8000000000000004E-2</c:v>
                </c:pt>
                <c:pt idx="26">
                  <c:v>9.0499999999999997E-2</c:v>
                </c:pt>
                <c:pt idx="27">
                  <c:v>7.4399999999999994E-2</c:v>
                </c:pt>
                <c:pt idx="28">
                  <c:v>6.5799999999999997E-2</c:v>
                </c:pt>
                <c:pt idx="29">
                  <c:v>5.6000000000000001E-2</c:v>
                </c:pt>
                <c:pt idx="30">
                  <c:v>5.1499999999999997E-2</c:v>
                </c:pt>
                <c:pt idx="31">
                  <c:v>5.7099999999999998E-2</c:v>
                </c:pt>
                <c:pt idx="32">
                  <c:v>6.13E-2</c:v>
                </c:pt>
                <c:pt idx="33">
                  <c:v>5.8400000000000001E-2</c:v>
                </c:pt>
                <c:pt idx="34">
                  <c:v>5.3999999999999999E-2</c:v>
                </c:pt>
                <c:pt idx="35">
                  <c:v>5.1900000000000002E-2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D4-49FA-96E7-42C9070C5A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3713855"/>
        <c:axId val="483775295"/>
      </c:lineChart>
      <c:dateAx>
        <c:axId val="133685638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Month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1336874143"/>
        <c:crosses val="autoZero"/>
        <c:auto val="1"/>
        <c:lblOffset val="100"/>
        <c:baseTimeUnit val="months"/>
        <c:majorUnit val="1"/>
        <c:majorTimeUnit val="months"/>
      </c:dateAx>
      <c:valAx>
        <c:axId val="133687414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Sales</a:t>
                </a:r>
                <a:r>
                  <a:rPr lang="en-IN" baseline="0"/>
                  <a:t> Volume Total (in $)</a:t>
                </a:r>
                <a:endParaRPr lang="en-IN"/>
              </a:p>
            </c:rich>
          </c:tx>
          <c:layout>
            <c:manualLayout>
              <c:xMode val="edge"/>
              <c:yMode val="edge"/>
              <c:x val="6.5063730614671961E-3"/>
              <c:y val="0.272986657917760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IN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1336856383"/>
        <c:crosses val="autoZero"/>
        <c:crossBetween val="between"/>
        <c:dispUnits>
          <c:builtInUnit val="million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</c:dispUnitsLbl>
        </c:dispUnits>
      </c:valAx>
      <c:valAx>
        <c:axId val="483775295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Inflation</a:t>
                </a:r>
                <a:r>
                  <a:rPr lang="en-IN" baseline="0"/>
                  <a:t> Rate (in %)</a:t>
                </a:r>
              </a:p>
            </c:rich>
          </c:tx>
          <c:layout>
            <c:manualLayout>
              <c:xMode val="edge"/>
              <c:yMode val="edge"/>
              <c:x val="0.95289273371888195"/>
              <c:y val="0.2932097550306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483713855"/>
        <c:crosses val="max"/>
        <c:crossBetween val="between"/>
      </c:valAx>
      <c:dateAx>
        <c:axId val="483713855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483775295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n-IN"/>
              <a:t>Yearly Comparison of</a:t>
            </a:r>
            <a:r>
              <a:rPr lang="en-IN" baseline="0"/>
              <a:t> </a:t>
            </a:r>
            <a:r>
              <a:rPr lang="en-IN"/>
              <a:t>Digital Spends</a:t>
            </a:r>
          </a:p>
        </c:rich>
      </c:tx>
      <c:layout>
        <c:manualLayout>
          <c:xMode val="edge"/>
          <c:yMode val="edge"/>
          <c:x val="0.22968540709260118"/>
          <c:y val="5.20993473018383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282958251051026"/>
          <c:y val="0.21756572200293658"/>
          <c:w val="0.82568675540136416"/>
          <c:h val="0.6667227355094544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'Digital Spends'!$D$67</c:f>
              <c:strCache>
                <c:ptCount val="1"/>
                <c:pt idx="0">
                  <c:v>Paid Search Spends</c:v>
                </c:pt>
              </c:strCache>
            </c:strRef>
          </c:tx>
          <c:spPr>
            <a:solidFill>
              <a:srgbClr val="4472C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7.8614275149435073E-2"/>
                  <c:y val="7.66558044429174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5AF-4B4F-997D-DF6B8627D975}"/>
                </c:ext>
              </c:extLst>
            </c:dLbl>
            <c:dLbl>
              <c:idx val="1"/>
              <c:layout>
                <c:manualLayout>
                  <c:x val="8.248629180843590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5AF-4B4F-997D-DF6B8627D975}"/>
                </c:ext>
              </c:extLst>
            </c:dLbl>
            <c:dLbl>
              <c:idx val="2"/>
              <c:layout>
                <c:manualLayout>
                  <c:x val="8.248629180843604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5AF-4B4F-997D-DF6B8627D9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'Digital Spends'!$C$68:$C$70</c:f>
              <c:strCach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strCache>
            </c:strRef>
          </c:cat>
          <c:val>
            <c:numRef>
              <c:f>'Digital Spends'!$D$68:$D$70</c:f>
              <c:numCache>
                <c:formatCode>[&gt;=1000000]\ ###\,###\,##0;[&gt;=100000]\ ###\,##0;\ ##,##0</c:formatCode>
                <c:ptCount val="3"/>
                <c:pt idx="0">
                  <c:v>14401.91</c:v>
                </c:pt>
                <c:pt idx="1">
                  <c:v>29404.46</c:v>
                </c:pt>
                <c:pt idx="2">
                  <c:v>23958.89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5AF-4B4F-997D-DF6B8627D975}"/>
            </c:ext>
          </c:extLst>
        </c:ser>
        <c:ser>
          <c:idx val="2"/>
          <c:order val="1"/>
          <c:tx>
            <c:strRef>
              <c:f>'Digital Spends'!$E$67</c:f>
              <c:strCache>
                <c:ptCount val="1"/>
                <c:pt idx="0">
                  <c:v>Programmatic Display Spends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938338119047615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5AF-4B4F-997D-DF6B8627D975}"/>
                </c:ext>
              </c:extLst>
            </c:dLbl>
            <c:dLbl>
              <c:idx val="1"/>
              <c:layout>
                <c:manualLayout>
                  <c:x val="8.248629180843590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5AF-4B4F-997D-DF6B8627D975}"/>
                </c:ext>
              </c:extLst>
            </c:dLbl>
            <c:dLbl>
              <c:idx val="2"/>
              <c:layout>
                <c:manualLayout>
                  <c:x val="8.4404577664446048E-2"/>
                  <c:y val="-5.14906231318168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5AF-4B4F-997D-DF6B8627D9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'Digital Spends'!$C$68:$C$70</c:f>
              <c:strCach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strCache>
            </c:strRef>
          </c:cat>
          <c:val>
            <c:numRef>
              <c:f>'Digital Spends'!$E$68:$E$70</c:f>
              <c:numCache>
                <c:formatCode>[&gt;=1000000]\ ###\,###\,##0;[&gt;=100000]\ ###\,##0;\ ##,##0</c:formatCode>
                <c:ptCount val="3"/>
                <c:pt idx="0">
                  <c:v>0</c:v>
                </c:pt>
                <c:pt idx="1">
                  <c:v>22521.350000000002</c:v>
                </c:pt>
                <c:pt idx="2">
                  <c:v>19876.249999999996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5AF-4B4F-997D-DF6B8627D975}"/>
            </c:ext>
          </c:extLst>
        </c:ser>
        <c:ser>
          <c:idx val="3"/>
          <c:order val="2"/>
          <c:tx>
            <c:strRef>
              <c:f>'Digital Spends'!$F$67</c:f>
              <c:strCache>
                <c:ptCount val="1"/>
                <c:pt idx="0">
                  <c:v>Google Display Spend</c:v>
                </c:pt>
              </c:strCache>
            </c:strRef>
          </c:tx>
          <c:spPr>
            <a:solidFill>
              <a:srgbClr val="000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7.6698682207806804E-2"/>
                  <c:y val="-1.02299029729950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5AF-4B4F-997D-DF6B8627D975}"/>
                </c:ext>
              </c:extLst>
            </c:dLbl>
            <c:dLbl>
              <c:idx val="1"/>
              <c:layout>
                <c:manualLayout>
                  <c:x val="8.2486291808435905E-2"/>
                  <c:y val="-9.43983852434643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5AF-4B4F-997D-DF6B8627D975}"/>
                </c:ext>
              </c:extLst>
            </c:dLbl>
            <c:dLbl>
              <c:idx val="2"/>
              <c:layout>
                <c:manualLayout>
                  <c:x val="8.4404577664446048E-2"/>
                  <c:y val="-2.57453115659098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5AF-4B4F-997D-DF6B8627D9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'Digital Spends'!$C$68:$C$70</c:f>
              <c:strCach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strCache>
            </c:strRef>
          </c:cat>
          <c:val>
            <c:numRef>
              <c:f>'Digital Spends'!$F$68:$F$70</c:f>
              <c:numCache>
                <c:formatCode>[&gt;=1000000]\ ###\,###\,##0;[&gt;=100000]\ ###\,##0;\ ##,##0</c:formatCode>
                <c:ptCount val="3"/>
                <c:pt idx="0">
                  <c:v>18347.509999999998</c:v>
                </c:pt>
                <c:pt idx="1">
                  <c:v>29581.02</c:v>
                </c:pt>
                <c:pt idx="2">
                  <c:v>49607.3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5AF-4B4F-997D-DF6B8627D975}"/>
            </c:ext>
          </c:extLst>
        </c:ser>
        <c:ser>
          <c:idx val="4"/>
          <c:order val="3"/>
          <c:tx>
            <c:strRef>
              <c:f>'Digital Spends'!$G$67</c:f>
              <c:strCache>
                <c:ptCount val="1"/>
                <c:pt idx="0">
                  <c:v>Direct Display Spend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7.6698682207806804E-2"/>
                  <c:y val="-1.0226479580267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5AF-4B4F-997D-DF6B8627D975}"/>
                </c:ext>
              </c:extLst>
            </c:dLbl>
            <c:dLbl>
              <c:idx val="1"/>
              <c:layout>
                <c:manualLayout>
                  <c:x val="8.056800595242583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5AF-4B4F-997D-DF6B8627D975}"/>
                </c:ext>
              </c:extLst>
            </c:dLbl>
            <c:dLbl>
              <c:idx val="2"/>
              <c:layout>
                <c:manualLayout>
                  <c:x val="8.2486291808436044E-2"/>
                  <c:y val="2.5745311565908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5AF-4B4F-997D-DF6B8627D9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'Digital Spends'!$C$68:$C$70</c:f>
              <c:strCach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strCache>
            </c:strRef>
          </c:cat>
          <c:val>
            <c:numRef>
              <c:f>'Digital Spends'!$G$68:$G$70</c:f>
              <c:numCache>
                <c:formatCode>[&gt;=1000000]\ ###\,###\,##0;[&gt;=100000]\ ###\,##0;\ ##,##0</c:formatCode>
                <c:ptCount val="3"/>
                <c:pt idx="0">
                  <c:v>18141.103333333333</c:v>
                </c:pt>
                <c:pt idx="1">
                  <c:v>52449.969999999994</c:v>
                </c:pt>
                <c:pt idx="2">
                  <c:v>75256.246666666673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E5AF-4B4F-997D-DF6B8627D975}"/>
            </c:ext>
          </c:extLst>
        </c:ser>
        <c:ser>
          <c:idx val="5"/>
          <c:order val="4"/>
          <c:tx>
            <c:strRef>
              <c:f>'Digital Spends'!$H$67</c:f>
              <c:strCache>
                <c:ptCount val="1"/>
                <c:pt idx="0">
                  <c:v>Meta1 Spends</c:v>
                </c:pt>
              </c:strCache>
            </c:strRef>
          </c:tx>
          <c:spPr>
            <a:solidFill>
              <a:srgbClr val="54813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7.8616174156793589E-2"/>
                  <c:y val="9.364927638662312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5AF-4B4F-997D-DF6B8627D975}"/>
                </c:ext>
              </c:extLst>
            </c:dLbl>
            <c:dLbl>
              <c:idx val="1"/>
              <c:layout>
                <c:manualLayout>
                  <c:x val="8.4404577664446187E-2"/>
                  <c:y val="-9.43983852434643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5AF-4B4F-997D-DF6B8627D975}"/>
                </c:ext>
              </c:extLst>
            </c:dLbl>
            <c:dLbl>
              <c:idx val="2"/>
              <c:layout>
                <c:manualLayout>
                  <c:x val="8.63228635204563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5AF-4B4F-997D-DF6B8627D9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'Digital Spends'!$C$68:$C$70</c:f>
              <c:strCach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strCache>
            </c:strRef>
          </c:cat>
          <c:val>
            <c:numRef>
              <c:f>'Digital Spends'!$H$68:$H$70</c:f>
              <c:numCache>
                <c:formatCode>[&gt;=1000000]\ ###\,###\,##0;[&gt;=100000]\ ###\,##0;\ ##,##0</c:formatCode>
                <c:ptCount val="3"/>
                <c:pt idx="0">
                  <c:v>88972.275599999994</c:v>
                </c:pt>
                <c:pt idx="1">
                  <c:v>124651.34</c:v>
                </c:pt>
                <c:pt idx="2">
                  <c:v>121110.08999999998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E5AF-4B4F-997D-DF6B8627D975}"/>
            </c:ext>
          </c:extLst>
        </c:ser>
        <c:ser>
          <c:idx val="6"/>
          <c:order val="5"/>
          <c:tx>
            <c:strRef>
              <c:f>'Digital Spends'!$I$67</c:f>
              <c:strCache>
                <c:ptCount val="1"/>
                <c:pt idx="0">
                  <c:v>Programmatic Video Spends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7.8876571349633842E-2"/>
                  <c:y val="1.283245167109529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5AF-4B4F-997D-DF6B8627D975}"/>
                </c:ext>
              </c:extLst>
            </c:dLbl>
            <c:dLbl>
              <c:idx val="1"/>
              <c:layout>
                <c:manualLayout>
                  <c:x val="7.861617415679352E-2"/>
                  <c:y val="5.10820135805756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5AF-4B4F-997D-DF6B8627D975}"/>
                </c:ext>
              </c:extLst>
            </c:dLbl>
            <c:dLbl>
              <c:idx val="2"/>
              <c:layout>
                <c:manualLayout>
                  <c:x val="8.440457766444604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5AF-4B4F-997D-DF6B8627D9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'Digital Spends'!$C$68:$C$70</c:f>
              <c:strCach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strCache>
            </c:strRef>
          </c:cat>
          <c:val>
            <c:numRef>
              <c:f>'Digital Spends'!$I$68:$I$70</c:f>
              <c:numCache>
                <c:formatCode>[&gt;=1000000]\ ###\,###\,##0;[&gt;=100000]\ ###\,##0;\ ##,##0</c:formatCode>
                <c:ptCount val="3"/>
                <c:pt idx="0">
                  <c:v>11609.921999999999</c:v>
                </c:pt>
                <c:pt idx="1">
                  <c:v>32087.702999999998</c:v>
                </c:pt>
                <c:pt idx="2">
                  <c:v>122391.493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E5AF-4B4F-997D-DF6B8627D975}"/>
            </c:ext>
          </c:extLst>
        </c:ser>
        <c:ser>
          <c:idx val="7"/>
          <c:order val="6"/>
          <c:tx>
            <c:strRef>
              <c:f>'Digital Spends'!$J$67</c:f>
              <c:strCache>
                <c:ptCount val="1"/>
                <c:pt idx="0">
                  <c:v>Youtube Spends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7.286377116971117E-2"/>
                  <c:y val="-7.66230203708634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5AF-4B4F-997D-DF6B8627D975}"/>
                </c:ext>
              </c:extLst>
            </c:dLbl>
            <c:dLbl>
              <c:idx val="1"/>
              <c:layout>
                <c:manualLayout>
                  <c:x val="8.0533641819154414E-2"/>
                  <c:y val="-9.364927638662312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5AF-4B4F-997D-DF6B8627D975}"/>
                </c:ext>
              </c:extLst>
            </c:dLbl>
            <c:dLbl>
              <c:idx val="2"/>
              <c:layout>
                <c:manualLayout>
                  <c:x val="8.4404577664446048E-2"/>
                  <c:y val="-2.5745311565908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E5AF-4B4F-997D-DF6B8627D9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'Digital Spends'!$C$68:$C$70</c:f>
              <c:strCach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strCache>
            </c:strRef>
          </c:cat>
          <c:val>
            <c:numRef>
              <c:f>'Digital Spends'!$J$68:$J$70</c:f>
              <c:numCache>
                <c:formatCode>[&gt;=1000000]\ ###\,###\,##0;[&gt;=100000]\ ###\,##0;\ ##,##0</c:formatCode>
                <c:ptCount val="3"/>
                <c:pt idx="0">
                  <c:v>8022.3200000000006</c:v>
                </c:pt>
                <c:pt idx="1">
                  <c:v>21671.199999999997</c:v>
                </c:pt>
                <c:pt idx="2">
                  <c:v>49308.210000000006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E5AF-4B4F-997D-DF6B8627D975}"/>
            </c:ext>
          </c:extLst>
        </c:ser>
        <c:ser>
          <c:idx val="8"/>
          <c:order val="7"/>
          <c:tx>
            <c:strRef>
              <c:f>'Digital Spends'!$K$67</c:f>
              <c:strCache>
                <c:ptCount val="1"/>
                <c:pt idx="0">
                  <c:v>Meta2 Spends</c:v>
                </c:pt>
              </c:strCache>
            </c:strRef>
          </c:tx>
          <c:spPr>
            <a:solidFill>
              <a:srgbClr val="1E4E79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8.2451109481515197E-2"/>
                  <c:y val="-2.554100679028791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E5AF-4B4F-997D-DF6B8627D975}"/>
                </c:ext>
              </c:extLst>
            </c:dLbl>
            <c:dLbl>
              <c:idx val="1"/>
              <c:layout>
                <c:manualLayout>
                  <c:x val="8.2451109481515308E-2"/>
                  <c:y val="-9.364927638662312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E5AF-4B4F-997D-DF6B8627D975}"/>
                </c:ext>
              </c:extLst>
            </c:dLbl>
            <c:dLbl>
              <c:idx val="2"/>
              <c:layout>
                <c:manualLayout>
                  <c:x val="8.4404577664446187E-2"/>
                  <c:y val="-4.71991926217321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E5AF-4B4F-997D-DF6B8627D9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'Digital Spends'!$C$68:$C$70</c:f>
              <c:strCach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strCache>
            </c:strRef>
          </c:cat>
          <c:val>
            <c:numRef>
              <c:f>'Digital Spends'!$K$68:$K$70</c:f>
              <c:numCache>
                <c:formatCode>[&gt;=1000000]\ ###\,###\,##0;[&gt;=100000]\ ###\,##0;\ ##,##0</c:formatCode>
                <c:ptCount val="3"/>
                <c:pt idx="0">
                  <c:v>21613.7644</c:v>
                </c:pt>
                <c:pt idx="1">
                  <c:v>13282.960000000001</c:v>
                </c:pt>
                <c:pt idx="2">
                  <c:v>144473.31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E5AF-4B4F-997D-DF6B8627D97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1228727151"/>
        <c:axId val="1228727631"/>
      </c:barChart>
      <c:catAx>
        <c:axId val="122872715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1228727631"/>
        <c:crosses val="autoZero"/>
        <c:auto val="1"/>
        <c:lblAlgn val="ctr"/>
        <c:lblOffset val="100"/>
        <c:noMultiLvlLbl val="0"/>
      </c:catAx>
      <c:valAx>
        <c:axId val="1228727631"/>
        <c:scaling>
          <c:orientation val="minMax"/>
          <c:max val="65000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Spends (in $)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[&gt;=1000000]\ ###\,###\,##0;[&gt;=100000]\ ###\,##0;\ #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12287271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1.8142775652813681E-2"/>
          <c:y val="5.2781356474195136E-2"/>
          <c:w val="0.97775126432366688"/>
          <c:h val="0.116171422564668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n-IN"/>
              <a:t>Yearly Proportion of Digital Spends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924482663818167"/>
          <c:y val="0.2427138174970758"/>
          <c:w val="0.82159241993863918"/>
          <c:h val="0.640889312525684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'Digital Spends'!$D$74</c:f>
              <c:strCache>
                <c:ptCount val="1"/>
                <c:pt idx="0">
                  <c:v>Paid Search Spends</c:v>
                </c:pt>
              </c:strCache>
            </c:strRef>
          </c:tx>
          <c:spPr>
            <a:solidFill>
              <a:srgbClr val="4472C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7.7053964871511657E-2"/>
                  <c:y val="5.088113678503292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F1C-4624-8885-E2E0E531EA5F}"/>
                </c:ext>
              </c:extLst>
            </c:dLbl>
            <c:dLbl>
              <c:idx val="1"/>
              <c:layout>
                <c:manualLayout>
                  <c:x val="7.8888551178026525E-2"/>
                  <c:y val="9.4226872190409394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F1C-4624-8885-E2E0E531EA5F}"/>
                </c:ext>
              </c:extLst>
            </c:dLbl>
            <c:dLbl>
              <c:idx val="2"/>
              <c:layout>
                <c:manualLayout>
                  <c:x val="7.705393370877008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F1C-4624-8885-E2E0E531EA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'Digital Spends'!$C$75:$C$77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'Digital Spends'!$D$75:$D$77</c:f>
              <c:numCache>
                <c:formatCode>0%</c:formatCode>
                <c:ptCount val="3"/>
                <c:pt idx="0">
                  <c:v>7.9520760867993576E-2</c:v>
                </c:pt>
                <c:pt idx="1">
                  <c:v>9.0294671362247753E-2</c:v>
                </c:pt>
                <c:pt idx="2">
                  <c:v>3.953731021055782E-2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1C-4624-8885-E2E0E531EA5F}"/>
            </c:ext>
          </c:extLst>
        </c:ser>
        <c:ser>
          <c:idx val="1"/>
          <c:order val="1"/>
          <c:tx>
            <c:strRef>
              <c:f>'Digital Spends'!$E$74</c:f>
              <c:strCache>
                <c:ptCount val="1"/>
                <c:pt idx="0">
                  <c:v>Programmatic Display Spends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F1C-4624-8885-E2E0E531EA5F}"/>
                </c:ext>
              </c:extLst>
            </c:dLbl>
            <c:dLbl>
              <c:idx val="1"/>
              <c:layout>
                <c:manualLayout>
                  <c:x val="7.7053933708770159E-2"/>
                  <c:y val="-1.8845374438081879E-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F1C-4624-8885-E2E0E531EA5F}"/>
                </c:ext>
              </c:extLst>
            </c:dLbl>
            <c:dLbl>
              <c:idx val="2"/>
              <c:layout>
                <c:manualLayout>
                  <c:x val="7.7053933708770089E-2"/>
                  <c:y val="-2.569853473834750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F1C-4624-8885-E2E0E531EA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'Digital Spends'!$C$75:$C$77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'Digital Spends'!$E$75:$E$77</c:f>
              <c:numCache>
                <c:formatCode>0%</c:formatCode>
                <c:ptCount val="3"/>
                <c:pt idx="0">
                  <c:v>0</c:v>
                </c:pt>
                <c:pt idx="1">
                  <c:v>6.9158144610856953E-2</c:v>
                </c:pt>
                <c:pt idx="2">
                  <c:v>3.2800078053390608E-2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F1C-4624-8885-E2E0E531EA5F}"/>
            </c:ext>
          </c:extLst>
        </c:ser>
        <c:ser>
          <c:idx val="2"/>
          <c:order val="2"/>
          <c:tx>
            <c:strRef>
              <c:f>'Digital Spends'!$F$74</c:f>
              <c:strCache>
                <c:ptCount val="1"/>
                <c:pt idx="0">
                  <c:v>Google Display Spend</c:v>
                </c:pt>
              </c:strCache>
            </c:strRef>
          </c:tx>
          <c:spPr>
            <a:solidFill>
              <a:srgbClr val="000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7.7053964871511657E-2"/>
                  <c:y val="2.672957370354955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F1C-4624-8885-E2E0E531EA5F}"/>
                </c:ext>
              </c:extLst>
            </c:dLbl>
            <c:dLbl>
              <c:idx val="1"/>
              <c:layout>
                <c:manualLayout>
                  <c:x val="7.5219316239513723E-2"/>
                  <c:y val="-1.8845374438081879E-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F1C-4624-8885-E2E0E531EA5F}"/>
                </c:ext>
              </c:extLst>
            </c:dLbl>
            <c:dLbl>
              <c:idx val="2"/>
              <c:layout>
                <c:manualLayout>
                  <c:x val="7.5219316239513792E-2"/>
                  <c:y val="-9.4226872190409394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F1C-4624-8885-E2E0E531EA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'Digital Spends'!$C$75:$C$77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'Digital Spends'!$F$75:$F$77</c:f>
              <c:numCache>
                <c:formatCode>0%</c:formatCode>
                <c:ptCount val="3"/>
                <c:pt idx="0">
                  <c:v>0.10130655970167296</c:v>
                </c:pt>
                <c:pt idx="1">
                  <c:v>9.0836848541346396E-2</c:v>
                </c:pt>
                <c:pt idx="2">
                  <c:v>8.1862691001469812E-2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F1C-4624-8885-E2E0E531EA5F}"/>
            </c:ext>
          </c:extLst>
        </c:ser>
        <c:ser>
          <c:idx val="3"/>
          <c:order val="3"/>
          <c:tx>
            <c:strRef>
              <c:f>'Digital Spends'!$G$74</c:f>
              <c:strCache>
                <c:ptCount val="1"/>
                <c:pt idx="0">
                  <c:v>Direct Display Spend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rgbClr val="00B0F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7.5219316239513723E-2"/>
                  <c:y val="9.4226872190409394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F1C-4624-8885-E2E0E531EA5F}"/>
                </c:ext>
              </c:extLst>
            </c:dLbl>
            <c:dLbl>
              <c:idx val="1"/>
              <c:layout>
                <c:manualLayout>
                  <c:x val="7.8888551178026595E-2"/>
                  <c:y val="2.569853473834844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F1C-4624-8885-E2E0E531EA5F}"/>
                </c:ext>
              </c:extLst>
            </c:dLbl>
            <c:dLbl>
              <c:idx val="2"/>
              <c:layout>
                <c:manualLayout>
                  <c:x val="8.0723168647283086E-2"/>
                  <c:y val="7.709560421504439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F1C-4624-8885-E2E0E531EA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'Digital Spends'!$C$75:$C$77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'Digital Spends'!$G$75:$G$77</c:f>
              <c:numCache>
                <c:formatCode>0%</c:formatCode>
                <c:ptCount val="3"/>
                <c:pt idx="0">
                  <c:v>0.10016687648038081</c:v>
                </c:pt>
                <c:pt idx="1">
                  <c:v>0.16106239679660003</c:v>
                </c:pt>
                <c:pt idx="2">
                  <c:v>0.12418895740755344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3F1C-4624-8885-E2E0E531EA5F}"/>
            </c:ext>
          </c:extLst>
        </c:ser>
        <c:ser>
          <c:idx val="4"/>
          <c:order val="4"/>
          <c:tx>
            <c:strRef>
              <c:f>'Digital Spends'!$H$74</c:f>
              <c:strCache>
                <c:ptCount val="1"/>
                <c:pt idx="0">
                  <c:v>Meta1 Spends</c:v>
                </c:pt>
              </c:strCache>
            </c:strRef>
          </c:tx>
          <c:spPr>
            <a:solidFill>
              <a:srgbClr val="54813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8.0723168647283086E-2"/>
                  <c:y val="-9.4226872190409394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F1C-4624-8885-E2E0E531EA5F}"/>
                </c:ext>
              </c:extLst>
            </c:dLbl>
            <c:dLbl>
              <c:idx val="1"/>
              <c:layout>
                <c:manualLayout>
                  <c:x val="7.8888551178026595E-2"/>
                  <c:y val="7.709560421504439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F1C-4624-8885-E2E0E531EA5F}"/>
                </c:ext>
              </c:extLst>
            </c:dLbl>
            <c:dLbl>
              <c:idx val="2"/>
              <c:layout>
                <c:manualLayout>
                  <c:x val="7.888855117802665E-2"/>
                  <c:y val="-9.4226872190409394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F1C-4624-8885-E2E0E531EA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'Digital Spends'!$C$75:$C$77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'Digital Spends'!$H$75:$H$77</c:f>
              <c:numCache>
                <c:formatCode>0%</c:formatCode>
                <c:ptCount val="3"/>
                <c:pt idx="0">
                  <c:v>0.49126421786199331</c:v>
                </c:pt>
                <c:pt idx="1">
                  <c:v>0.38277702702800215</c:v>
                </c:pt>
                <c:pt idx="2">
                  <c:v>0.19985763939642345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3F1C-4624-8885-E2E0E531EA5F}"/>
            </c:ext>
          </c:extLst>
        </c:ser>
        <c:ser>
          <c:idx val="5"/>
          <c:order val="5"/>
          <c:tx>
            <c:strRef>
              <c:f>'Digital Spends'!$I$74</c:f>
              <c:strCache>
                <c:ptCount val="1"/>
                <c:pt idx="0">
                  <c:v>Programmatic Video Spends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7.7053933708770228E-2"/>
                  <c:y val="1.027941389533937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F1C-4624-8885-E2E0E531EA5F}"/>
                </c:ext>
              </c:extLst>
            </c:dLbl>
            <c:dLbl>
              <c:idx val="1"/>
              <c:layout>
                <c:manualLayout>
                  <c:x val="7.3384698770257287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F1C-4624-8885-E2E0E531EA5F}"/>
                </c:ext>
              </c:extLst>
            </c:dLbl>
            <c:dLbl>
              <c:idx val="2"/>
              <c:layout>
                <c:manualLayout>
                  <c:x val="7.888855117802665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3F1C-4624-8885-E2E0E531EA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'Digital Spends'!$C$75:$C$77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'Digital Spends'!$I$75:$I$77</c:f>
              <c:numCache>
                <c:formatCode>0%</c:formatCode>
                <c:ptCount val="3"/>
                <c:pt idx="0">
                  <c:v>6.4104679938845457E-2</c:v>
                </c:pt>
                <c:pt idx="1">
                  <c:v>9.8534324288030162E-2</c:v>
                </c:pt>
                <c:pt idx="2">
                  <c:v>0.20197222934260795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3F1C-4624-8885-E2E0E531EA5F}"/>
            </c:ext>
          </c:extLst>
        </c:ser>
        <c:ser>
          <c:idx val="6"/>
          <c:order val="6"/>
          <c:tx>
            <c:strRef>
              <c:f>'Digital Spends'!$J$74</c:f>
              <c:strCache>
                <c:ptCount val="1"/>
                <c:pt idx="0">
                  <c:v>Youtube Spends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8.0727034007605877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3F1C-4624-8885-E2E0E531EA5F}"/>
                </c:ext>
              </c:extLst>
            </c:dLbl>
            <c:dLbl>
              <c:idx val="1"/>
              <c:layout>
                <c:manualLayout>
                  <c:x val="7.3384698770257287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3F1C-4624-8885-E2E0E531EA5F}"/>
                </c:ext>
              </c:extLst>
            </c:dLbl>
            <c:dLbl>
              <c:idx val="2"/>
              <c:layout>
                <c:manualLayout>
                  <c:x val="7.5219316239513792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3F1C-4624-8885-E2E0E531EA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'Digital Spends'!$C$75:$C$77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'Digital Spends'!$J$75:$J$77</c:f>
              <c:numCache>
                <c:formatCode>0%</c:formatCode>
                <c:ptCount val="3"/>
                <c:pt idx="0">
                  <c:v>4.4295582344739161E-2</c:v>
                </c:pt>
                <c:pt idx="1">
                  <c:v>6.6547519730868837E-2</c:v>
                </c:pt>
                <c:pt idx="2">
                  <c:v>8.136912831509846E-2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3F1C-4624-8885-E2E0E531EA5F}"/>
            </c:ext>
          </c:extLst>
        </c:ser>
        <c:ser>
          <c:idx val="7"/>
          <c:order val="7"/>
          <c:tx>
            <c:strRef>
              <c:f>'Digital Spends'!$K$74</c:f>
              <c:strCache>
                <c:ptCount val="1"/>
                <c:pt idx="0">
                  <c:v>Meta2 Spends</c:v>
                </c:pt>
              </c:strCache>
            </c:strRef>
          </c:tx>
          <c:spPr>
            <a:solidFill>
              <a:srgbClr val="1E4E79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8.0723168647283086E-2"/>
                  <c:y val="-2.569853473834891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3F1C-4624-8885-E2E0E531EA5F}"/>
                </c:ext>
              </c:extLst>
            </c:dLbl>
            <c:dLbl>
              <c:idx val="1"/>
              <c:layout>
                <c:manualLayout>
                  <c:x val="8.0723168647283086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3F1C-4624-8885-E2E0E531EA5F}"/>
                </c:ext>
              </c:extLst>
            </c:dLbl>
            <c:dLbl>
              <c:idx val="2"/>
              <c:layout>
                <c:manualLayout>
                  <c:x val="8.0723168647283086E-2"/>
                  <c:y val="2.569853473834797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3F1C-4624-8885-E2E0E531EA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'Digital Spends'!$C$75:$C$77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'Digital Spends'!$K$75:$K$77</c:f>
              <c:numCache>
                <c:formatCode>0%</c:formatCode>
                <c:ptCount val="3"/>
                <c:pt idx="0">
                  <c:v>0.11934132280437475</c:v>
                </c:pt>
                <c:pt idx="1">
                  <c:v>4.0789067642047587E-2</c:v>
                </c:pt>
                <c:pt idx="2">
                  <c:v>0.23841196627289848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3F1C-4624-8885-E2E0E531EA5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08058463"/>
        <c:axId val="74328623"/>
      </c:barChart>
      <c:catAx>
        <c:axId val="30805846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74328623"/>
        <c:crosses val="autoZero"/>
        <c:auto val="1"/>
        <c:lblAlgn val="ctr"/>
        <c:lblOffset val="100"/>
        <c:noMultiLvlLbl val="0"/>
      </c:catAx>
      <c:valAx>
        <c:axId val="74328623"/>
        <c:scaling>
          <c:orientation val="minMax"/>
          <c:max val="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Proportion of</a:t>
                </a:r>
                <a:r>
                  <a:rPr lang="en-IN" baseline="0"/>
                  <a:t> Digital Spends</a:t>
                </a:r>
                <a:endParaRPr lang="en-IN"/>
              </a:p>
            </c:rich>
          </c:tx>
          <c:layout>
            <c:manualLayout>
              <c:xMode val="edge"/>
              <c:yMode val="edge"/>
              <c:x val="2.0833640916614583E-2"/>
              <c:y val="0.2840031663687205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IN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3080584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2.2013384158326498E-2"/>
          <c:y val="8.3217333548920705E-2"/>
          <c:w val="0.96331495215644602"/>
          <c:h val="0.127862405049836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n-IN"/>
              <a:t>Yearly Comparison of Average Digital Spends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80287437474571"/>
          <c:y val="0.23562565515223916"/>
          <c:w val="0.83945264820620846"/>
          <c:h val="0.67473502817853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'Digital Spends'!$D$82</c:f>
              <c:strCache>
                <c:ptCount val="1"/>
                <c:pt idx="0">
                  <c:v>Paid Search Spends</c:v>
                </c:pt>
              </c:strCache>
            </c:strRef>
          </c:tx>
          <c:spPr>
            <a:solidFill>
              <a:srgbClr val="4472C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7.3322671716501031E-2"/>
                  <c:y val="1.04288901607937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53C-4CBE-97DF-C33097444D02}"/>
                </c:ext>
              </c:extLst>
            </c:dLbl>
            <c:dLbl>
              <c:idx val="1"/>
              <c:layout>
                <c:manualLayout>
                  <c:x val="7.3322671716501142E-2"/>
                  <c:y val="-1.9119411092386797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53C-4CBE-97DF-C33097444D02}"/>
                </c:ext>
              </c:extLst>
            </c:dLbl>
            <c:dLbl>
              <c:idx val="2"/>
              <c:layout>
                <c:manualLayout>
                  <c:x val="7.525221570904057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53C-4CBE-97DF-C33097444D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'Digital Spends'!$C$83:$C$85</c:f>
              <c:strCach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strCache>
            </c:strRef>
          </c:cat>
          <c:val>
            <c:numRef>
              <c:f>'Digital Spends'!$D$83:$D$85</c:f>
              <c:numCache>
                <c:formatCode>[&gt;=1000000]\ ###\,###\,##0;[&gt;=100000]\ ###\,##0;\ ##,##0</c:formatCode>
                <c:ptCount val="3"/>
                <c:pt idx="0">
                  <c:v>1200.1591666666666</c:v>
                </c:pt>
                <c:pt idx="1">
                  <c:v>2450.3716666666664</c:v>
                </c:pt>
                <c:pt idx="2">
                  <c:v>1996.5741666666665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53C-4CBE-97DF-C33097444D02}"/>
            </c:ext>
          </c:extLst>
        </c:ser>
        <c:ser>
          <c:idx val="1"/>
          <c:order val="1"/>
          <c:tx>
            <c:strRef>
              <c:f>'Digital Spends'!$E$82</c:f>
              <c:strCache>
                <c:ptCount val="1"/>
                <c:pt idx="0">
                  <c:v>Programmatic Display Spends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367495175380352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53C-4CBE-97DF-C33097444D02}"/>
                </c:ext>
              </c:extLst>
            </c:dLbl>
            <c:dLbl>
              <c:idx val="1"/>
              <c:layout>
                <c:manualLayout>
                  <c:x val="7.139312772396155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53C-4CBE-97DF-C33097444D02}"/>
                </c:ext>
              </c:extLst>
            </c:dLbl>
            <c:dLbl>
              <c:idx val="2"/>
              <c:layout>
                <c:manualLayout>
                  <c:x val="7.332267171650092E-2"/>
                  <c:y val="-9.559705546193398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53C-4CBE-97DF-C33097444D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'Digital Spends'!$C$83:$C$85</c:f>
              <c:strCach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strCache>
            </c:strRef>
          </c:cat>
          <c:val>
            <c:numRef>
              <c:f>'Digital Spends'!$E$83:$E$85</c:f>
              <c:numCache>
                <c:formatCode>[&gt;=1000000]\ ###\,###\,##0;[&gt;=100000]\ ###\,##0;\ ##,##0</c:formatCode>
                <c:ptCount val="3"/>
                <c:pt idx="0">
                  <c:v>0</c:v>
                </c:pt>
                <c:pt idx="1">
                  <c:v>1876.7791666666669</c:v>
                </c:pt>
                <c:pt idx="2">
                  <c:v>1656.3541666666663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53C-4CBE-97DF-C33097444D02}"/>
            </c:ext>
          </c:extLst>
        </c:ser>
        <c:ser>
          <c:idx val="2"/>
          <c:order val="2"/>
          <c:tx>
            <c:strRef>
              <c:f>'Digital Spends'!$F$82</c:f>
              <c:strCache>
                <c:ptCount val="1"/>
                <c:pt idx="0">
                  <c:v>Google Display Spend</c:v>
                </c:pt>
              </c:strCache>
            </c:strRef>
          </c:tx>
          <c:spPr>
            <a:solidFill>
              <a:srgbClr val="000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7.3322671716501031E-2"/>
                  <c:y val="-1.30361127009922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53C-4CBE-97DF-C33097444D02}"/>
                </c:ext>
              </c:extLst>
            </c:dLbl>
            <c:dLbl>
              <c:idx val="1"/>
              <c:layout>
                <c:manualLayout>
                  <c:x val="7.3322671716501142E-2"/>
                  <c:y val="-9.559705546193398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53C-4CBE-97DF-C33097444D02}"/>
                </c:ext>
              </c:extLst>
            </c:dLbl>
            <c:dLbl>
              <c:idx val="2"/>
              <c:layout>
                <c:manualLayout>
                  <c:x val="7.332267171650092E-2"/>
                  <c:y val="-1.9119411092386797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53C-4CBE-97DF-C33097444D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'Digital Spends'!$C$83:$C$85</c:f>
              <c:strCach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strCache>
            </c:strRef>
          </c:cat>
          <c:val>
            <c:numRef>
              <c:f>'Digital Spends'!$F$83:$F$85</c:f>
              <c:numCache>
                <c:formatCode>[&gt;=1000000]\ ###\,###\,##0;[&gt;=100000]\ ###\,##0;\ ##,##0</c:formatCode>
                <c:ptCount val="3"/>
                <c:pt idx="0">
                  <c:v>1528.9591666666665</c:v>
                </c:pt>
                <c:pt idx="1">
                  <c:v>2465.085</c:v>
                </c:pt>
                <c:pt idx="2">
                  <c:v>4133.9416666666666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53C-4CBE-97DF-C33097444D02}"/>
            </c:ext>
          </c:extLst>
        </c:ser>
        <c:ser>
          <c:idx val="3"/>
          <c:order val="3"/>
          <c:tx>
            <c:strRef>
              <c:f>'Digital Spends'!$G$82</c:f>
              <c:strCache>
                <c:ptCount val="1"/>
                <c:pt idx="0">
                  <c:v>Direct Display Spend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7.3322671716501031E-2"/>
                  <c:y val="-1.30361127009924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53C-4CBE-97DF-C33097444D02}"/>
                </c:ext>
              </c:extLst>
            </c:dLbl>
            <c:dLbl>
              <c:idx val="1"/>
              <c:layout>
                <c:manualLayout>
                  <c:x val="7.332267171650114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53C-4CBE-97DF-C33097444D02}"/>
                </c:ext>
              </c:extLst>
            </c:dLbl>
            <c:dLbl>
              <c:idx val="2"/>
              <c:layout>
                <c:manualLayout>
                  <c:x val="7.33226717165009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53C-4CBE-97DF-C33097444D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'Digital Spends'!$C$83:$C$85</c:f>
              <c:strCach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strCache>
            </c:strRef>
          </c:cat>
          <c:val>
            <c:numRef>
              <c:f>'Digital Spends'!$G$83:$G$85</c:f>
              <c:numCache>
                <c:formatCode>[&gt;=1000000]\ ###\,###\,##0;[&gt;=100000]\ ###\,##0;\ ##,##0</c:formatCode>
                <c:ptCount val="3"/>
                <c:pt idx="0">
                  <c:v>1511.7586111111111</c:v>
                </c:pt>
                <c:pt idx="1">
                  <c:v>4370.8308333333325</c:v>
                </c:pt>
                <c:pt idx="2">
                  <c:v>6271.3538888888897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F53C-4CBE-97DF-C33097444D02}"/>
            </c:ext>
          </c:extLst>
        </c:ser>
        <c:ser>
          <c:idx val="4"/>
          <c:order val="4"/>
          <c:tx>
            <c:strRef>
              <c:f>'Digital Spends'!$H$82</c:f>
              <c:strCache>
                <c:ptCount val="1"/>
                <c:pt idx="0">
                  <c:v>Meta1 Spends</c:v>
                </c:pt>
              </c:strCache>
            </c:strRef>
          </c:tx>
          <c:spPr>
            <a:solidFill>
              <a:srgbClr val="54813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7.5252215709040601E-2"/>
                  <c:y val="-2.60722254019844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53C-4CBE-97DF-C33097444D02}"/>
                </c:ext>
              </c:extLst>
            </c:dLbl>
            <c:dLbl>
              <c:idx val="1"/>
              <c:layout>
                <c:manualLayout>
                  <c:x val="7.7181759701580074E-2"/>
                  <c:y val="-2.60722254019844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53C-4CBE-97DF-C33097444D02}"/>
                </c:ext>
              </c:extLst>
            </c:dLbl>
            <c:dLbl>
              <c:idx val="2"/>
              <c:layout>
                <c:manualLayout>
                  <c:x val="7.718175970158007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53C-4CBE-97DF-C33097444D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'Digital Spends'!$C$83:$C$85</c:f>
              <c:strCach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strCache>
            </c:strRef>
          </c:cat>
          <c:val>
            <c:numRef>
              <c:f>'Digital Spends'!$H$83:$H$85</c:f>
              <c:numCache>
                <c:formatCode>[&gt;=1000000]\ ###\,###\,##0;[&gt;=100000]\ ###\,##0;\ ##,##0</c:formatCode>
                <c:ptCount val="3"/>
                <c:pt idx="0">
                  <c:v>7414.3562999999995</c:v>
                </c:pt>
                <c:pt idx="1">
                  <c:v>10387.611666666666</c:v>
                </c:pt>
                <c:pt idx="2">
                  <c:v>10092.507499999998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F53C-4CBE-97DF-C33097444D02}"/>
            </c:ext>
          </c:extLst>
        </c:ser>
        <c:ser>
          <c:idx val="5"/>
          <c:order val="5"/>
          <c:tx>
            <c:strRef>
              <c:f>'Digital Spends'!$I$82</c:f>
              <c:strCache>
                <c:ptCount val="1"/>
                <c:pt idx="0">
                  <c:v>Programmatic Video Spends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1745407761264019E-2"/>
                  <c:y val="1.30361127009921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53C-4CBE-97DF-C33097444D02}"/>
                </c:ext>
              </c:extLst>
            </c:dLbl>
            <c:dLbl>
              <c:idx val="1"/>
              <c:layout>
                <c:manualLayout>
                  <c:x val="7.332267171650114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53C-4CBE-97DF-C33097444D02}"/>
                </c:ext>
              </c:extLst>
            </c:dLbl>
            <c:dLbl>
              <c:idx val="2"/>
              <c:layout>
                <c:manualLayout>
                  <c:x val="6.753403973888241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53C-4CBE-97DF-C33097444D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'Digital Spends'!$C$83:$C$85</c:f>
              <c:strCach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strCache>
            </c:strRef>
          </c:cat>
          <c:val>
            <c:numRef>
              <c:f>'Digital Spends'!$I$83:$I$85</c:f>
              <c:numCache>
                <c:formatCode>[&gt;=1000000]\ ###\,###\,##0;[&gt;=100000]\ ###\,##0;\ ##,##0</c:formatCode>
                <c:ptCount val="3"/>
                <c:pt idx="0">
                  <c:v>967.49349999999993</c:v>
                </c:pt>
                <c:pt idx="1">
                  <c:v>2673.97525</c:v>
                </c:pt>
                <c:pt idx="2">
                  <c:v>10199.291083333334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F53C-4CBE-97DF-C33097444D02}"/>
            </c:ext>
          </c:extLst>
        </c:ser>
        <c:ser>
          <c:idx val="6"/>
          <c:order val="6"/>
          <c:tx>
            <c:strRef>
              <c:f>'Digital Spends'!$J$82</c:f>
              <c:strCache>
                <c:ptCount val="1"/>
                <c:pt idx="0">
                  <c:v>Youtube Spends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946358373142205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53C-4CBE-97DF-C33097444D02}"/>
                </c:ext>
              </c:extLst>
            </c:dLbl>
            <c:dLbl>
              <c:idx val="1"/>
              <c:layout>
                <c:manualLayout>
                  <c:x val="7.3322671716501142E-2"/>
                  <c:y val="-2.60722254019854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F53C-4CBE-97DF-C33097444D02}"/>
                </c:ext>
              </c:extLst>
            </c:dLbl>
            <c:dLbl>
              <c:idx val="2"/>
              <c:layout>
                <c:manualLayout>
                  <c:x val="7.332267171650092E-2"/>
                  <c:y val="-9.559705546193398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53C-4CBE-97DF-C33097444D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'Digital Spends'!$C$83:$C$85</c:f>
              <c:strCach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strCache>
            </c:strRef>
          </c:cat>
          <c:val>
            <c:numRef>
              <c:f>'Digital Spends'!$J$83:$J$85</c:f>
              <c:numCache>
                <c:formatCode>[&gt;=1000000]\ ###\,###\,##0;[&gt;=100000]\ ###\,##0;\ ##,##0</c:formatCode>
                <c:ptCount val="3"/>
                <c:pt idx="0">
                  <c:v>668.52666666666676</c:v>
                </c:pt>
                <c:pt idx="1">
                  <c:v>1805.9333333333332</c:v>
                </c:pt>
                <c:pt idx="2">
                  <c:v>4109.0175000000008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F53C-4CBE-97DF-C33097444D02}"/>
            </c:ext>
          </c:extLst>
        </c:ser>
        <c:ser>
          <c:idx val="7"/>
          <c:order val="7"/>
          <c:tx>
            <c:strRef>
              <c:f>'Digital Spends'!$K$82</c:f>
              <c:strCache>
                <c:ptCount val="1"/>
                <c:pt idx="0">
                  <c:v>Meta2 Spends</c:v>
                </c:pt>
              </c:strCache>
            </c:strRef>
          </c:tx>
          <c:spPr>
            <a:solidFill>
              <a:srgbClr val="1E4E79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7.5252215709040601E-2"/>
                  <c:y val="-2.3465002861786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F53C-4CBE-97DF-C33097444D02}"/>
                </c:ext>
              </c:extLst>
            </c:dLbl>
            <c:dLbl>
              <c:idx val="1"/>
              <c:layout>
                <c:manualLayout>
                  <c:x val="7.718175970158007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F53C-4CBE-97DF-C33097444D02}"/>
                </c:ext>
              </c:extLst>
            </c:dLbl>
            <c:dLbl>
              <c:idx val="2"/>
              <c:layout>
                <c:manualLayout>
                  <c:x val="7.911130369411957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F53C-4CBE-97DF-C33097444D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'Digital Spends'!$C$83:$C$85</c:f>
              <c:strCach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strCache>
            </c:strRef>
          </c:cat>
          <c:val>
            <c:numRef>
              <c:f>'Digital Spends'!$K$83:$K$85</c:f>
              <c:numCache>
                <c:formatCode>[&gt;=1000000]\ ###\,###\,##0;[&gt;=100000]\ ###\,##0;\ ##,##0</c:formatCode>
                <c:ptCount val="3"/>
                <c:pt idx="0">
                  <c:v>1801.1470333333334</c:v>
                </c:pt>
                <c:pt idx="1">
                  <c:v>1106.9133333333334</c:v>
                </c:pt>
                <c:pt idx="2">
                  <c:v>12039.442499999999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F53C-4CBE-97DF-C33097444D0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1228727151"/>
        <c:axId val="1228727631"/>
      </c:barChart>
      <c:catAx>
        <c:axId val="122872715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1228727631"/>
        <c:crosses val="autoZero"/>
        <c:auto val="1"/>
        <c:lblAlgn val="ctr"/>
        <c:lblOffset val="100"/>
        <c:noMultiLvlLbl val="0"/>
      </c:catAx>
      <c:valAx>
        <c:axId val="1228727631"/>
        <c:scaling>
          <c:orientation val="minMax"/>
          <c:max val="5500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Spends (in $)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[&gt;=1000000]\ ###\,###\,##0;[&gt;=100000]\ ###\,##0;\ #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12287271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2.8331506030100668E-2"/>
          <c:y val="8.6520928305014511E-2"/>
          <c:w val="0.96645086366505673"/>
          <c:h val="0.1406113129047723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n-IN"/>
              <a:t>Yearly Comparison</a:t>
            </a:r>
            <a:r>
              <a:rPr lang="en-IN" baseline="0"/>
              <a:t> of </a:t>
            </a:r>
            <a:r>
              <a:rPr lang="en-IN"/>
              <a:t>Media Spends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343299987843304"/>
          <c:y val="0.21756588363740176"/>
          <c:w val="0.81172180737441224"/>
          <c:h val="0.6827071320809308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'Media Spends'!$D$57</c:f>
              <c:strCache>
                <c:ptCount val="1"/>
                <c:pt idx="0">
                  <c:v>TV Spends</c:v>
                </c:pt>
              </c:strCache>
            </c:strRef>
          </c:tx>
          <c:spPr>
            <a:solidFill>
              <a:srgbClr val="15608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8.048620063033944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624-4135-B874-6A0EDB39C44D}"/>
                </c:ext>
              </c:extLst>
            </c:dLbl>
            <c:dLbl>
              <c:idx val="1"/>
              <c:layout>
                <c:manualLayout>
                  <c:x val="8.240253874058553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624-4135-B874-6A0EDB39C44D}"/>
                </c:ext>
              </c:extLst>
            </c:dLbl>
            <c:dLbl>
              <c:idx val="2"/>
              <c:layout>
                <c:manualLayout>
                  <c:x val="8.048620063033928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624-4135-B874-6A0EDB39C44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'Media Spends'!$C$58:$C$60</c:f>
              <c:strCach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strCache>
            </c:strRef>
          </c:cat>
          <c:val>
            <c:numRef>
              <c:f>'Media Spends'!$D$58:$D$60</c:f>
              <c:numCache>
                <c:formatCode>[&gt;=1000000]\ ###\,###\,##0;[&gt;=100000]\ ###\,##0;\ ##,##0</c:formatCode>
                <c:ptCount val="3"/>
                <c:pt idx="0">
                  <c:v>153664.04049456352</c:v>
                </c:pt>
                <c:pt idx="1">
                  <c:v>155630.40129603018</c:v>
                </c:pt>
                <c:pt idx="2">
                  <c:v>96120.713207547175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624-4135-B874-6A0EDB39C44D}"/>
            </c:ext>
          </c:extLst>
        </c:ser>
        <c:ser>
          <c:idx val="1"/>
          <c:order val="1"/>
          <c:tx>
            <c:strRef>
              <c:f>'Media Spends'!$E$57</c:f>
              <c:strCache>
                <c:ptCount val="1"/>
                <c:pt idx="0">
                  <c:v>Radio Spends</c:v>
                </c:pt>
              </c:strCache>
            </c:strRef>
          </c:tx>
          <c:spPr>
            <a:solidFill>
              <a:srgbClr val="E9713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7.8569862520093264E-2"/>
                  <c:y val="3.26637269312416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624-4135-B874-6A0EDB39C44D}"/>
                </c:ext>
              </c:extLst>
            </c:dLbl>
            <c:dLbl>
              <c:idx val="1"/>
              <c:layout>
                <c:manualLayout>
                  <c:x val="7.856986252009326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624-4135-B874-6A0EDB39C44D}"/>
                </c:ext>
              </c:extLst>
            </c:dLbl>
            <c:dLbl>
              <c:idx val="2"/>
              <c:layout>
                <c:manualLayout>
                  <c:x val="8.048620063033928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624-4135-B874-6A0EDB39C44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'Media Spends'!$C$58:$C$60</c:f>
              <c:strCach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strCache>
            </c:strRef>
          </c:cat>
          <c:val>
            <c:numRef>
              <c:f>'Media Spends'!$E$58:$E$60</c:f>
              <c:numCache>
                <c:formatCode>[&gt;=1000000]\ ###\,###\,##0;[&gt;=100000]\ ###\,##0;\ ##,##0</c:formatCode>
                <c:ptCount val="3"/>
                <c:pt idx="0">
                  <c:v>65672.329456766311</c:v>
                </c:pt>
                <c:pt idx="1">
                  <c:v>72460.637199999983</c:v>
                </c:pt>
                <c:pt idx="2">
                  <c:v>72084.600000000006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624-4135-B874-6A0EDB39C44D}"/>
            </c:ext>
          </c:extLst>
        </c:ser>
        <c:ser>
          <c:idx val="2"/>
          <c:order val="2"/>
          <c:tx>
            <c:strRef>
              <c:f>'Media Spends'!$F$57</c:f>
              <c:strCache>
                <c:ptCount val="1"/>
                <c:pt idx="0">
                  <c:v>Outdoor Spends</c:v>
                </c:pt>
              </c:strCache>
            </c:strRef>
          </c:tx>
          <c:spPr>
            <a:solidFill>
              <a:srgbClr val="4E95D9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8.240253874058561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624-4135-B874-6A0EDB39C44D}"/>
                </c:ext>
              </c:extLst>
            </c:dLbl>
            <c:dLbl>
              <c:idx val="1"/>
              <c:layout>
                <c:manualLayout>
                  <c:x val="8.240253874058553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624-4135-B874-6A0EDB39C44D}"/>
                </c:ext>
              </c:extLst>
            </c:dLbl>
            <c:dLbl>
              <c:idx val="2"/>
              <c:layout>
                <c:manualLayout>
                  <c:x val="8.2402538740585618E-2"/>
                  <c:y val="-3.26637269312428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624-4135-B874-6A0EDB39C44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'Media Spends'!$C$58:$C$60</c:f>
              <c:strCach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strCache>
            </c:strRef>
          </c:cat>
          <c:val>
            <c:numRef>
              <c:f>'Media Spends'!$F$58:$F$60</c:f>
              <c:numCache>
                <c:formatCode>[&gt;=1000000]\ ###\,###\,##0;[&gt;=100000]\ ###\,##0;\ ##,##0</c:formatCode>
                <c:ptCount val="3"/>
                <c:pt idx="0">
                  <c:v>148017.98759999999</c:v>
                </c:pt>
                <c:pt idx="1">
                  <c:v>137925.00005383787</c:v>
                </c:pt>
                <c:pt idx="2">
                  <c:v>243179.48292000004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624-4135-B874-6A0EDB39C44D}"/>
            </c:ext>
          </c:extLst>
        </c:ser>
        <c:ser>
          <c:idx val="3"/>
          <c:order val="3"/>
          <c:tx>
            <c:strRef>
              <c:f>'Media Spends'!$G$57</c:f>
              <c:strCache>
                <c:ptCount val="1"/>
                <c:pt idx="0">
                  <c:v>Digital Spends</c:v>
                </c:pt>
              </c:strCache>
            </c:strRef>
          </c:tx>
          <c:spPr>
            <a:solidFill>
              <a:srgbClr val="A02B9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8.240253874058561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624-4135-B874-6A0EDB39C44D}"/>
                </c:ext>
              </c:extLst>
            </c:dLbl>
            <c:dLbl>
              <c:idx val="1"/>
              <c:layout>
                <c:manualLayout>
                  <c:x val="8.240253874058553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624-4135-B874-6A0EDB39C44D}"/>
                </c:ext>
              </c:extLst>
            </c:dLbl>
            <c:dLbl>
              <c:idx val="2"/>
              <c:layout>
                <c:manualLayout>
                  <c:x val="8.240253874058561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624-4135-B874-6A0EDB39C44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'Media Spends'!$C$58:$C$60</c:f>
              <c:strCach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strCache>
            </c:strRef>
          </c:cat>
          <c:val>
            <c:numRef>
              <c:f>'Media Spends'!$G$58:$G$60</c:f>
              <c:numCache>
                <c:formatCode>[&gt;=1000000]\ ###\,###\,##0;[&gt;=100000]\ ###\,##0;\ ##,##0</c:formatCode>
                <c:ptCount val="3"/>
                <c:pt idx="0">
                  <c:v>181108.80533333332</c:v>
                </c:pt>
                <c:pt idx="1">
                  <c:v>325650.00300000003</c:v>
                </c:pt>
                <c:pt idx="2">
                  <c:v>605981.78966666665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9624-4135-B874-6A0EDB39C44D}"/>
            </c:ext>
          </c:extLst>
        </c:ser>
        <c:ser>
          <c:idx val="4"/>
          <c:order val="4"/>
          <c:tx>
            <c:strRef>
              <c:f>'Media Spends'!$H$57</c:f>
              <c:strCache>
                <c:ptCount val="1"/>
                <c:pt idx="0">
                  <c:v>Influencer Marketing Spends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9406481417631489E-2"/>
                  <c:y val="5.98828076026418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624-4135-B874-6A0EDB39C44D}"/>
                </c:ext>
              </c:extLst>
            </c:dLbl>
            <c:dLbl>
              <c:idx val="1"/>
              <c:layout>
                <c:manualLayout>
                  <c:x val="6.132281952787766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624-4135-B874-6A0EDB39C44D}"/>
                </c:ext>
              </c:extLst>
            </c:dLbl>
            <c:dLbl>
              <c:idx val="2"/>
              <c:layout>
                <c:manualLayout>
                  <c:x val="8.0486200630339289E-2"/>
                  <c:y val="-3.26637269312434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624-4135-B874-6A0EDB39C44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'Media Spends'!$C$58:$C$60</c:f>
              <c:strCach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strCache>
            </c:strRef>
          </c:cat>
          <c:val>
            <c:numRef>
              <c:f>'Media Spends'!$H$58:$H$60</c:f>
              <c:numCache>
                <c:formatCode>[&gt;=1000000]\ ###\,###\,##0;[&gt;=100000]\ ###\,##0;\ ##,##0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17195.669999999998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9624-4135-B874-6A0EDB39C44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1228727151"/>
        <c:axId val="1228727631"/>
      </c:barChart>
      <c:catAx>
        <c:axId val="122872715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1228727631"/>
        <c:crosses val="autoZero"/>
        <c:auto val="1"/>
        <c:lblAlgn val="ctr"/>
        <c:lblOffset val="100"/>
        <c:noMultiLvlLbl val="0"/>
      </c:catAx>
      <c:valAx>
        <c:axId val="1228727631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Total</a:t>
                </a:r>
                <a:r>
                  <a:rPr lang="en-IN" baseline="0"/>
                  <a:t> Media Spends (in $)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[&gt;=1000000]\ ###\,###\,##0;[&gt;=100000]\ ###\,##0;\ #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12287271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6835688498876883"/>
          <c:y val="0.10554473194525353"/>
          <c:w val="0.74493464306241086"/>
          <c:h val="0.104116015385386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n-IN"/>
              <a:t>Yearly Comparison</a:t>
            </a:r>
            <a:r>
              <a:rPr lang="en-IN" baseline="0"/>
              <a:t> of </a:t>
            </a:r>
            <a:r>
              <a:rPr lang="en-IN"/>
              <a:t>Average</a:t>
            </a:r>
            <a:r>
              <a:rPr lang="en-IN" baseline="0"/>
              <a:t> </a:t>
            </a:r>
            <a:r>
              <a:rPr lang="en-IN"/>
              <a:t>Media Spends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337793448064783"/>
          <c:y val="0.21756579963108327"/>
          <c:w val="0.81369314902040235"/>
          <c:h val="0.6827071320809308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'Media Spends'!$D$70</c:f>
              <c:strCache>
                <c:ptCount val="1"/>
                <c:pt idx="0">
                  <c:v>TV Spends</c:v>
                </c:pt>
              </c:strCache>
            </c:strRef>
          </c:tx>
          <c:spPr>
            <a:solidFill>
              <a:srgbClr val="15608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8.0957121411246197E-2"/>
                  <c:y val="-1.2116470566855439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462-4C9E-8783-F98B8168BEA9}"/>
                </c:ext>
              </c:extLst>
            </c:dLbl>
            <c:dLbl>
              <c:idx val="1"/>
              <c:layout>
                <c:manualLayout>
                  <c:x val="8.545473926742666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62-4C9E-8783-F98B8168BEA9}"/>
                </c:ext>
              </c:extLst>
            </c:dLbl>
            <c:dLbl>
              <c:idx val="2"/>
              <c:layout>
                <c:manualLayout>
                  <c:x val="7.8708312483156073E-2"/>
                  <c:y val="-1.2116470566855439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462-4C9E-8783-F98B8168BE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'Media Spends'!$C$71:$C$73</c:f>
              <c:strCach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strCache>
            </c:strRef>
          </c:cat>
          <c:val>
            <c:numRef>
              <c:f>'Media Spends'!$D$71:$D$73</c:f>
              <c:numCache>
                <c:formatCode>[&gt;=1000000]\ ###\,###\,##0;[&gt;=100000]\ ###\,##0;\ ##,##0</c:formatCode>
                <c:ptCount val="3"/>
                <c:pt idx="0">
                  <c:v>12805.336707880293</c:v>
                </c:pt>
                <c:pt idx="1">
                  <c:v>12969.200108002515</c:v>
                </c:pt>
                <c:pt idx="2">
                  <c:v>8010.0594339622648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462-4C9E-8783-F98B8168BEA9}"/>
            </c:ext>
          </c:extLst>
        </c:ser>
        <c:ser>
          <c:idx val="1"/>
          <c:order val="1"/>
          <c:tx>
            <c:strRef>
              <c:f>'Media Spends'!$E$70</c:f>
              <c:strCache>
                <c:ptCount val="1"/>
                <c:pt idx="0">
                  <c:v>Radio Spends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7.6459503555065894E-2"/>
                  <c:y val="-3.30453014655213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462-4C9E-8783-F98B8168BEA9}"/>
                </c:ext>
              </c:extLst>
            </c:dLbl>
            <c:dLbl>
              <c:idx val="1"/>
              <c:layout>
                <c:manualLayout>
                  <c:x val="7.645950355506589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462-4C9E-8783-F98B8168BEA9}"/>
                </c:ext>
              </c:extLst>
            </c:dLbl>
            <c:dLbl>
              <c:idx val="2"/>
              <c:layout>
                <c:manualLayout>
                  <c:x val="7.8708312483156073E-2"/>
                  <c:y val="-1.2116470566855439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462-4C9E-8783-F98B8168BE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'Media Spends'!$C$71:$C$73</c:f>
              <c:strCach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strCache>
            </c:strRef>
          </c:cat>
          <c:val>
            <c:numRef>
              <c:f>'Media Spends'!$E$71:$E$73</c:f>
              <c:numCache>
                <c:formatCode>[&gt;=1000000]\ ###\,###\,##0;[&gt;=100000]\ ###\,##0;\ ##,##0</c:formatCode>
                <c:ptCount val="3"/>
                <c:pt idx="0">
                  <c:v>5472.6941213971922</c:v>
                </c:pt>
                <c:pt idx="1">
                  <c:v>6038.3864333333322</c:v>
                </c:pt>
                <c:pt idx="2">
                  <c:v>6007.05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462-4C9E-8783-F98B8168BEA9}"/>
            </c:ext>
          </c:extLst>
        </c:ser>
        <c:ser>
          <c:idx val="2"/>
          <c:order val="2"/>
          <c:tx>
            <c:strRef>
              <c:f>'Media Spends'!$F$70</c:f>
              <c:strCache>
                <c:ptCount val="1"/>
                <c:pt idx="0">
                  <c:v>Outdoor Spends</c:v>
                </c:pt>
              </c:strCache>
            </c:strRef>
          </c:tx>
          <c:spPr>
            <a:solidFill>
              <a:srgbClr val="4E95D9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8.0957121411246197E-2"/>
                  <c:y val="-3.30453014655213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462-4C9E-8783-F98B8168BEA9}"/>
                </c:ext>
              </c:extLst>
            </c:dLbl>
            <c:dLbl>
              <c:idx val="1"/>
              <c:layout>
                <c:manualLayout>
                  <c:x val="8.095712141124632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462-4C9E-8783-F98B8168BEA9}"/>
                </c:ext>
              </c:extLst>
            </c:dLbl>
            <c:dLbl>
              <c:idx val="2"/>
              <c:layout>
                <c:manualLayout>
                  <c:x val="8.7703548195516762E-2"/>
                  <c:y val="-6.60906029310401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462-4C9E-8783-F98B8168BE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'Media Spends'!$C$71:$C$73</c:f>
              <c:strCach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strCache>
            </c:strRef>
          </c:cat>
          <c:val>
            <c:numRef>
              <c:f>'Media Spends'!$F$71:$F$73</c:f>
              <c:numCache>
                <c:formatCode>[&gt;=1000000]\ ###\,###\,##0;[&gt;=100000]\ ###\,##0;\ ##,##0</c:formatCode>
                <c:ptCount val="3"/>
                <c:pt idx="0">
                  <c:v>12334.8323</c:v>
                </c:pt>
                <c:pt idx="1">
                  <c:v>11493.750004486488</c:v>
                </c:pt>
                <c:pt idx="2">
                  <c:v>20264.956910000004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462-4C9E-8783-F98B8168BEA9}"/>
            </c:ext>
          </c:extLst>
        </c:ser>
        <c:ser>
          <c:idx val="3"/>
          <c:order val="3"/>
          <c:tx>
            <c:strRef>
              <c:f>'Media Spends'!$G$70</c:f>
              <c:strCache>
                <c:ptCount val="1"/>
                <c:pt idx="0">
                  <c:v>Digital Spends</c:v>
                </c:pt>
              </c:strCache>
            </c:strRef>
          </c:tx>
          <c:spPr>
            <a:solidFill>
              <a:srgbClr val="A02B9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8.095712141124619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462-4C9E-8783-F98B8168BEA9}"/>
                </c:ext>
              </c:extLst>
            </c:dLbl>
            <c:dLbl>
              <c:idx val="1"/>
              <c:layout>
                <c:manualLayout>
                  <c:x val="8.320593033933650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462-4C9E-8783-F98B8168BEA9}"/>
                </c:ext>
              </c:extLst>
            </c:dLbl>
            <c:dLbl>
              <c:idx val="2"/>
              <c:layout>
                <c:manualLayout>
                  <c:x val="8.3205930339336417E-2"/>
                  <c:y val="-6.058235283427719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462-4C9E-8783-F98B8168BE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'Media Spends'!$C$71:$C$73</c:f>
              <c:strCach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strCache>
            </c:strRef>
          </c:cat>
          <c:val>
            <c:numRef>
              <c:f>'Media Spends'!$G$71:$G$73</c:f>
              <c:numCache>
                <c:formatCode>[&gt;=1000000]\ ###\,###\,##0;[&gt;=100000]\ ###\,##0;\ ##,##0</c:formatCode>
                <c:ptCount val="3"/>
                <c:pt idx="0">
                  <c:v>15092.400444444444</c:v>
                </c:pt>
                <c:pt idx="1">
                  <c:v>27137.500250000001</c:v>
                </c:pt>
                <c:pt idx="2">
                  <c:v>50498.482472222218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3462-4C9E-8783-F98B8168BEA9}"/>
            </c:ext>
          </c:extLst>
        </c:ser>
        <c:ser>
          <c:idx val="4"/>
          <c:order val="4"/>
          <c:tx>
            <c:strRef>
              <c:f>'Media Spends'!$H$70</c:f>
              <c:strCache>
                <c:ptCount val="1"/>
                <c:pt idx="0">
                  <c:v>Influencer Marketing Spends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846903213034451E-2"/>
                  <c:y val="-1.65226507327601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462-4C9E-8783-F98B8168BEA9}"/>
                </c:ext>
              </c:extLst>
            </c:dLbl>
            <c:dLbl>
              <c:idx val="1"/>
              <c:layout>
                <c:manualLayout>
                  <c:x val="6.071784105843468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462-4C9E-8783-F98B8168BEA9}"/>
                </c:ext>
              </c:extLst>
            </c:dLbl>
            <c:dLbl>
              <c:idx val="2"/>
              <c:layout>
                <c:manualLayout>
                  <c:x val="7.8708312483156073E-2"/>
                  <c:y val="-3.30453014655200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462-4C9E-8783-F98B8168BE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'Media Spends'!$C$71:$C$73</c:f>
              <c:strCach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strCache>
            </c:strRef>
          </c:cat>
          <c:val>
            <c:numRef>
              <c:f>'Media Spends'!$H$71:$H$73</c:f>
              <c:numCache>
                <c:formatCode>[&gt;=1000000]\ ###\,###\,##0;[&gt;=100000]\ ###\,##0;\ ##,##0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1432.9724999999999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3462-4C9E-8783-F98B8168BEA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1228727151"/>
        <c:axId val="1228727631"/>
      </c:barChart>
      <c:catAx>
        <c:axId val="122872715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1228727631"/>
        <c:crosses val="autoZero"/>
        <c:auto val="1"/>
        <c:lblAlgn val="ctr"/>
        <c:lblOffset val="100"/>
        <c:noMultiLvlLbl val="0"/>
      </c:catAx>
      <c:valAx>
        <c:axId val="1228727631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 baseline="0"/>
                  <a:t>Spends (in $)</a:t>
                </a:r>
              </a:p>
            </c:rich>
          </c:tx>
          <c:layout>
            <c:manualLayout>
              <c:xMode val="edge"/>
              <c:yMode val="edge"/>
              <c:x val="1.0788970707758604E-2"/>
              <c:y val="0.404457316789172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[&gt;=1000000]\ ###\,###\,##0;[&gt;=100000]\ ###\,##0;\ #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12287271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1757536134256593E-2"/>
          <c:y val="0.10865841540233695"/>
          <c:w val="0.87301418661997643"/>
          <c:h val="0.102027758573629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n-IN"/>
              <a:t>Yearly Proportion of Media Spends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'Media Spends'!$D$64</c:f>
              <c:strCache>
                <c:ptCount val="1"/>
                <c:pt idx="0">
                  <c:v>TV Spends</c:v>
                </c:pt>
              </c:strCache>
            </c:strRef>
          </c:tx>
          <c:spPr>
            <a:solidFill>
              <a:srgbClr val="15608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8.4200623601054403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7D5-41DA-8B02-93A0977D6F35}"/>
                </c:ext>
              </c:extLst>
            </c:dLbl>
            <c:dLbl>
              <c:idx val="1"/>
              <c:layout>
                <c:manualLayout>
                  <c:x val="8.4200623601054445E-2"/>
                  <c:y val="-1.200708488009681E-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D5-41DA-8B02-93A0977D6F35}"/>
                </c:ext>
              </c:extLst>
            </c:dLbl>
            <c:dLbl>
              <c:idx val="2"/>
              <c:layout>
                <c:manualLayout>
                  <c:x val="7.9769011832577896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7D5-41DA-8B02-93A0977D6F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'Media Spends'!$C$65:$C$67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'Media Spends'!$D$65:$D$67</c:f>
              <c:numCache>
                <c:formatCode>0%</c:formatCode>
                <c:ptCount val="3"/>
                <c:pt idx="0">
                  <c:v>0.28017203504855565</c:v>
                </c:pt>
                <c:pt idx="1">
                  <c:v>0.22500801246118349</c:v>
                </c:pt>
                <c:pt idx="2">
                  <c:v>9.2909549588929385E-2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7D5-41DA-8B02-93A0977D6F35}"/>
            </c:ext>
          </c:extLst>
        </c:ser>
        <c:ser>
          <c:idx val="1"/>
          <c:order val="1"/>
          <c:tx>
            <c:strRef>
              <c:f>'Media Spends'!$E$64</c:f>
              <c:strCache>
                <c:ptCount val="1"/>
                <c:pt idx="0">
                  <c:v>Radio Spends</c:v>
                </c:pt>
              </c:strCache>
            </c:strRef>
          </c:tx>
          <c:spPr>
            <a:solidFill>
              <a:srgbClr val="E9713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8.4200623601054403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7D5-41DA-8B02-93A0977D6F35}"/>
                </c:ext>
              </c:extLst>
            </c:dLbl>
            <c:dLbl>
              <c:idx val="1"/>
              <c:layout>
                <c:manualLayout>
                  <c:x val="7.7553205948339615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7D5-41DA-8B02-93A0977D6F35}"/>
                </c:ext>
              </c:extLst>
            </c:dLbl>
            <c:dLbl>
              <c:idx val="2"/>
              <c:layout>
                <c:manualLayout>
                  <c:x val="7.7553205948339615E-2"/>
                  <c:y val="-3.274697341899924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7D5-41DA-8B02-93A0977D6F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'Media Spends'!$C$65:$C$67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'Media Spends'!$E$65:$E$67</c:f>
              <c:numCache>
                <c:formatCode>0%</c:formatCode>
                <c:ptCount val="3"/>
                <c:pt idx="0">
                  <c:v>0.11973881547734248</c:v>
                </c:pt>
                <c:pt idx="1">
                  <c:v>0.10476246171871036</c:v>
                </c:pt>
                <c:pt idx="2">
                  <c:v>6.9676425557070043E-2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7D5-41DA-8B02-93A0977D6F35}"/>
            </c:ext>
          </c:extLst>
        </c:ser>
        <c:ser>
          <c:idx val="2"/>
          <c:order val="2"/>
          <c:tx>
            <c:strRef>
              <c:f>'Media Spends'!$F$64</c:f>
              <c:strCache>
                <c:ptCount val="1"/>
                <c:pt idx="0">
                  <c:v>Outdoor Spends</c:v>
                </c:pt>
              </c:strCache>
            </c:strRef>
          </c:tx>
          <c:spPr>
            <a:solidFill>
              <a:srgbClr val="4E95D9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8.4200623601054403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7D5-41DA-8B02-93A0977D6F35}"/>
                </c:ext>
              </c:extLst>
            </c:dLbl>
            <c:dLbl>
              <c:idx val="1"/>
              <c:layout>
                <c:manualLayout>
                  <c:x val="8.4200623601054445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7D5-41DA-8B02-93A0977D6F35}"/>
                </c:ext>
              </c:extLst>
            </c:dLbl>
            <c:dLbl>
              <c:idx val="2"/>
              <c:layout>
                <c:manualLayout>
                  <c:x val="8.4200623601054445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7D5-41DA-8B02-93A0977D6F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'Media Spends'!$C$65:$C$67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'Media Spends'!$F$65:$F$67</c:f>
              <c:numCache>
                <c:formatCode>0%</c:formatCode>
                <c:ptCount val="3"/>
                <c:pt idx="0">
                  <c:v>0.26987771944699751</c:v>
                </c:pt>
                <c:pt idx="1">
                  <c:v>0.19940981885532352</c:v>
                </c:pt>
                <c:pt idx="2">
                  <c:v>0.23505543678791541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7D5-41DA-8B02-93A0977D6F35}"/>
            </c:ext>
          </c:extLst>
        </c:ser>
        <c:ser>
          <c:idx val="3"/>
          <c:order val="3"/>
          <c:tx>
            <c:strRef>
              <c:f>'Media Spends'!$G$64</c:f>
              <c:strCache>
                <c:ptCount val="1"/>
                <c:pt idx="0">
                  <c:v>Digital Spends</c:v>
                </c:pt>
              </c:strCache>
            </c:strRef>
          </c:tx>
          <c:spPr>
            <a:solidFill>
              <a:srgbClr val="A02B9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8.6416429485292753E-2"/>
                  <c:y val="-3.274697341899863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7D5-41DA-8B02-93A0977D6F35}"/>
                </c:ext>
              </c:extLst>
            </c:dLbl>
            <c:dLbl>
              <c:idx val="1"/>
              <c:layout>
                <c:manualLayout>
                  <c:x val="8.4200623601054445E-2"/>
                  <c:y val="-3.274697341899804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7D5-41DA-8B02-93A0977D6F35}"/>
                </c:ext>
              </c:extLst>
            </c:dLbl>
            <c:dLbl>
              <c:idx val="2"/>
              <c:layout>
                <c:manualLayout>
                  <c:x val="8.4200623601054445E-2"/>
                  <c:y val="-2.619757873519843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7D5-41DA-8B02-93A0977D6F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'Media Spends'!$C$65:$C$67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'Media Spends'!$G$65:$G$67</c:f>
              <c:numCache>
                <c:formatCode>0%</c:formatCode>
                <c:ptCount val="3"/>
                <c:pt idx="0">
                  <c:v>0.33021143002710446</c:v>
                </c:pt>
                <c:pt idx="1">
                  <c:v>0.47081970696478259</c:v>
                </c:pt>
                <c:pt idx="2">
                  <c:v>0.58573738436017642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7D5-41DA-8B02-93A0977D6F35}"/>
            </c:ext>
          </c:extLst>
        </c:ser>
        <c:ser>
          <c:idx val="4"/>
          <c:order val="4"/>
          <c:tx>
            <c:strRef>
              <c:f>'Media Spends'!$H$64</c:f>
              <c:strCache>
                <c:ptCount val="1"/>
                <c:pt idx="0">
                  <c:v>Influencer Marketing Spends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7.9769011832577813E-2"/>
                  <c:y val="-3.274697341899804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7D5-41DA-8B02-93A0977D6F35}"/>
                </c:ext>
              </c:extLst>
            </c:dLbl>
            <c:dLbl>
              <c:idx val="1"/>
              <c:layout>
                <c:manualLayout>
                  <c:x val="7.7553205948339615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7D5-41DA-8B02-93A0977D6F35}"/>
                </c:ext>
              </c:extLst>
            </c:dLbl>
            <c:dLbl>
              <c:idx val="2"/>
              <c:layout>
                <c:manualLayout>
                  <c:x val="7.9769011832577896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7D5-41DA-8B02-93A0977D6F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'Media Spends'!$C$65:$C$67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'Media Spends'!$H$65:$H$67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1.6621203705908645E-2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17D5-41DA-8B02-93A0977D6F3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08058463"/>
        <c:axId val="74328623"/>
      </c:barChart>
      <c:catAx>
        <c:axId val="30805846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74328623"/>
        <c:crosses val="autoZero"/>
        <c:auto val="1"/>
        <c:lblAlgn val="ctr"/>
        <c:lblOffset val="100"/>
        <c:noMultiLvlLbl val="0"/>
      </c:catAx>
      <c:valAx>
        <c:axId val="74328623"/>
        <c:scaling>
          <c:orientation val="minMax"/>
          <c:max val="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Proportion of</a:t>
                </a:r>
                <a:r>
                  <a:rPr lang="en-IN" baseline="0"/>
                  <a:t> Media Spends</a:t>
                </a:r>
                <a:endParaRPr lang="en-IN"/>
              </a:p>
            </c:rich>
          </c:tx>
          <c:layout>
            <c:manualLayout>
              <c:xMode val="edge"/>
              <c:yMode val="edge"/>
              <c:x val="2.0833635026063634E-2"/>
              <c:y val="0.2905525497386559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IN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3080584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2704607428114108E-2"/>
          <c:y val="9.4681040611146197E-2"/>
          <c:w val="0.84238902956251438"/>
          <c:h val="0.104381364548332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n-IN"/>
              <a:t>Sales Revenue vs Sales Volume : Channel1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132097197527729"/>
          <c:y val="0.29981062493770555"/>
          <c:w val="0.77205706544746444"/>
          <c:h val="0.47711585102495091"/>
        </c:manualLayout>
      </c:layout>
      <c:lineChart>
        <c:grouping val="standard"/>
        <c:varyColors val="0"/>
        <c:ser>
          <c:idx val="0"/>
          <c:order val="0"/>
          <c:tx>
            <c:strRef>
              <c:f>' Trend Chart Revenue,Vol,Price'!$AI$4</c:f>
              <c:strCache>
                <c:ptCount val="1"/>
                <c:pt idx="0">
                  <c:v>Sales Revenue Channel1</c:v>
                </c:pt>
              </c:strCache>
            </c:strRef>
          </c:tx>
          <c:spPr>
            <a:ln w="28575" cap="rnd">
              <a:solidFill>
                <a:srgbClr val="4E95D9"/>
              </a:solidFill>
              <a:round/>
            </a:ln>
            <a:effectLst/>
          </c:spPr>
          <c:marker>
            <c:symbol val="none"/>
          </c:marker>
          <c:cat>
            <c:numRef>
              <c:f>' Trend Chart Revenue,Vol,Price'!$K$5:$K$40</c:f>
              <c:numCache>
                <c:formatCode>mmm\-yy</c:formatCode>
                <c:ptCount val="36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</c:numCache>
            </c:numRef>
          </c:cat>
          <c:val>
            <c:numRef>
              <c:f>' Trend Chart Revenue,Vol,Price'!$AI$5:$AI$40</c:f>
              <c:numCache>
                <c:formatCode>[&gt;=1000000]\ ###\,###\,##0;[&gt;=100000]\ ###\,##0;\ ##,##0</c:formatCode>
                <c:ptCount val="36"/>
                <c:pt idx="0">
                  <c:v>93772.800694499005</c:v>
                </c:pt>
                <c:pt idx="1">
                  <c:v>90543.949693340794</c:v>
                </c:pt>
                <c:pt idx="2">
                  <c:v>98835.762957442901</c:v>
                </c:pt>
                <c:pt idx="3">
                  <c:v>103519.87600046099</c:v>
                </c:pt>
                <c:pt idx="4">
                  <c:v>114500.195572746</c:v>
                </c:pt>
                <c:pt idx="5">
                  <c:v>113415.719741596</c:v>
                </c:pt>
                <c:pt idx="6">
                  <c:v>125711.474728253</c:v>
                </c:pt>
                <c:pt idx="7">
                  <c:v>121883.701058976</c:v>
                </c:pt>
                <c:pt idx="8">
                  <c:v>129871.092513305</c:v>
                </c:pt>
                <c:pt idx="9">
                  <c:v>121973.540246377</c:v>
                </c:pt>
                <c:pt idx="10">
                  <c:v>115831.69936585501</c:v>
                </c:pt>
                <c:pt idx="11">
                  <c:v>132160.094614687</c:v>
                </c:pt>
                <c:pt idx="12">
                  <c:v>132641.47609970401</c:v>
                </c:pt>
                <c:pt idx="13">
                  <c:v>117549.564512385</c:v>
                </c:pt>
                <c:pt idx="14">
                  <c:v>125896.883379126</c:v>
                </c:pt>
                <c:pt idx="15">
                  <c:v>120992.84984962401</c:v>
                </c:pt>
                <c:pt idx="16">
                  <c:v>131035.062295389</c:v>
                </c:pt>
                <c:pt idx="17">
                  <c:v>140376.08875335101</c:v>
                </c:pt>
                <c:pt idx="18">
                  <c:v>143914.85285659699</c:v>
                </c:pt>
                <c:pt idx="19">
                  <c:v>131544.090504847</c:v>
                </c:pt>
                <c:pt idx="20">
                  <c:v>149137.53179866201</c:v>
                </c:pt>
                <c:pt idx="21">
                  <c:v>145738.31574536199</c:v>
                </c:pt>
                <c:pt idx="22">
                  <c:v>134824.338831164</c:v>
                </c:pt>
                <c:pt idx="23">
                  <c:v>152913.96965225801</c:v>
                </c:pt>
                <c:pt idx="24">
                  <c:v>138383.11743250399</c:v>
                </c:pt>
                <c:pt idx="25">
                  <c:v>123441.442850666</c:v>
                </c:pt>
                <c:pt idx="26">
                  <c:v>142873.81510216801</c:v>
                </c:pt>
                <c:pt idx="27">
                  <c:v>145935.942274765</c:v>
                </c:pt>
                <c:pt idx="28">
                  <c:v>158119.978394971</c:v>
                </c:pt>
                <c:pt idx="29">
                  <c:v>187172.214891974</c:v>
                </c:pt>
                <c:pt idx="30">
                  <c:v>196962.33705258</c:v>
                </c:pt>
                <c:pt idx="31">
                  <c:v>182925.07350388</c:v>
                </c:pt>
                <c:pt idx="32">
                  <c:v>182794.79591670699</c:v>
                </c:pt>
                <c:pt idx="33">
                  <c:v>167479.73920489001</c:v>
                </c:pt>
                <c:pt idx="34">
                  <c:v>172901.04804448001</c:v>
                </c:pt>
                <c:pt idx="35">
                  <c:v>176190.962354608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62-41E9-BF3F-66AB3F794B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272991"/>
        <c:axId val="158273471"/>
      </c:lineChart>
      <c:lineChart>
        <c:grouping val="standard"/>
        <c:varyColors val="0"/>
        <c:ser>
          <c:idx val="1"/>
          <c:order val="1"/>
          <c:tx>
            <c:strRef>
              <c:f>' Trend Chart Revenue,Vol,Price'!$AJ$4</c:f>
              <c:strCache>
                <c:ptCount val="1"/>
                <c:pt idx="0">
                  <c:v>Sales Volume Channel1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 Trend Chart Revenue,Vol,Price'!$AH$5:$AH$40</c:f>
              <c:numCache>
                <c:formatCode>mmm\-yy</c:formatCode>
                <c:ptCount val="36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</c:numCache>
            </c:numRef>
          </c:cat>
          <c:val>
            <c:numRef>
              <c:f>' Trend Chart Revenue,Vol,Price'!$AJ$5:$AJ$40</c:f>
              <c:numCache>
                <c:formatCode>[&gt;=1000000]\ ###\,###\,##0;[&gt;=100000]\ ###\,##0;\ ##,##0</c:formatCode>
                <c:ptCount val="36"/>
                <c:pt idx="0">
                  <c:v>29367</c:v>
                </c:pt>
                <c:pt idx="1">
                  <c:v>28953</c:v>
                </c:pt>
                <c:pt idx="2">
                  <c:v>31822</c:v>
                </c:pt>
                <c:pt idx="3">
                  <c:v>33112</c:v>
                </c:pt>
                <c:pt idx="4">
                  <c:v>36129</c:v>
                </c:pt>
                <c:pt idx="5">
                  <c:v>35737</c:v>
                </c:pt>
                <c:pt idx="6">
                  <c:v>36251</c:v>
                </c:pt>
                <c:pt idx="7">
                  <c:v>36398</c:v>
                </c:pt>
                <c:pt idx="8">
                  <c:v>38844</c:v>
                </c:pt>
                <c:pt idx="9">
                  <c:v>38959</c:v>
                </c:pt>
                <c:pt idx="10">
                  <c:v>37020</c:v>
                </c:pt>
                <c:pt idx="11">
                  <c:v>42188</c:v>
                </c:pt>
                <c:pt idx="12">
                  <c:v>41877</c:v>
                </c:pt>
                <c:pt idx="13">
                  <c:v>38856</c:v>
                </c:pt>
                <c:pt idx="14">
                  <c:v>40023</c:v>
                </c:pt>
                <c:pt idx="15">
                  <c:v>38361</c:v>
                </c:pt>
                <c:pt idx="16">
                  <c:v>40454</c:v>
                </c:pt>
                <c:pt idx="17">
                  <c:v>41858</c:v>
                </c:pt>
                <c:pt idx="18">
                  <c:v>43690</c:v>
                </c:pt>
                <c:pt idx="19">
                  <c:v>39303</c:v>
                </c:pt>
                <c:pt idx="20">
                  <c:v>44076</c:v>
                </c:pt>
                <c:pt idx="21">
                  <c:v>44841</c:v>
                </c:pt>
                <c:pt idx="22">
                  <c:v>40716</c:v>
                </c:pt>
                <c:pt idx="23">
                  <c:v>42523</c:v>
                </c:pt>
                <c:pt idx="24">
                  <c:v>38011</c:v>
                </c:pt>
                <c:pt idx="25">
                  <c:v>33954</c:v>
                </c:pt>
                <c:pt idx="26">
                  <c:v>38643</c:v>
                </c:pt>
                <c:pt idx="27">
                  <c:v>38959</c:v>
                </c:pt>
                <c:pt idx="28">
                  <c:v>40871</c:v>
                </c:pt>
                <c:pt idx="29">
                  <c:v>49174</c:v>
                </c:pt>
                <c:pt idx="30">
                  <c:v>51425</c:v>
                </c:pt>
                <c:pt idx="31">
                  <c:v>46606</c:v>
                </c:pt>
                <c:pt idx="32">
                  <c:v>46657</c:v>
                </c:pt>
                <c:pt idx="33">
                  <c:v>43895</c:v>
                </c:pt>
                <c:pt idx="34">
                  <c:v>43701</c:v>
                </c:pt>
                <c:pt idx="35">
                  <c:v>44554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62-41E9-BF3F-66AB3F794B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9820223"/>
        <c:axId val="1239818783"/>
      </c:lineChart>
      <c:dateAx>
        <c:axId val="15827299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Month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158273471"/>
        <c:crosses val="autoZero"/>
        <c:auto val="1"/>
        <c:lblOffset val="100"/>
        <c:baseTimeUnit val="months"/>
        <c:majorUnit val="1"/>
        <c:majorTimeUnit val="months"/>
      </c:dateAx>
      <c:valAx>
        <c:axId val="158273471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Sales Volume (Units Sold) </a:t>
                </a:r>
              </a:p>
            </c:rich>
          </c:tx>
          <c:layout>
            <c:manualLayout>
              <c:xMode val="edge"/>
              <c:yMode val="edge"/>
              <c:x val="0.96129032258064517"/>
              <c:y val="0.2952114688195621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[&gt;=1000000]\ ###\,###\,##0;[&gt;=100000]\ ###\,##0;\ #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158272991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4.1301159935653212E-2"/>
                <c:y val="0.2660553506761022"/>
              </c:manualLayout>
            </c:layout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</c:dispUnitsLbl>
        </c:dispUnits>
      </c:valAx>
      <c:valAx>
        <c:axId val="1239818783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Sales Revenue ($)</a:t>
                </a:r>
              </a:p>
            </c:rich>
          </c:tx>
          <c:layout>
            <c:manualLayout>
              <c:xMode val="edge"/>
              <c:yMode val="edge"/>
              <c:x val="1.0311743290153254E-2"/>
              <c:y val="0.370182730323266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1239820223"/>
        <c:crosses val="max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9264407755482178"/>
                <c:y val="0.25339712282800092"/>
              </c:manualLayout>
            </c:layout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</c:dispUnitsLbl>
        </c:dispUnits>
      </c:valAx>
      <c:dateAx>
        <c:axId val="1239820223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239818783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5.2150537634408599E-2"/>
          <c:y val="0.18641350210970464"/>
          <c:w val="0.9"/>
          <c:h val="7.12030300009967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n-IN"/>
              <a:t>Yearly Comparison</a:t>
            </a:r>
            <a:r>
              <a:rPr lang="en-IN" baseline="0"/>
              <a:t> of </a:t>
            </a:r>
            <a:r>
              <a:rPr lang="en-IN"/>
              <a:t>Media Spends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046806010022818"/>
          <c:y val="0.28054117254784211"/>
          <c:w val="0.78809503641006562"/>
          <c:h val="0.62235875371460858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Media_Spends_Comparison_v2!$C$57</c:f>
              <c:strCache>
                <c:ptCount val="1"/>
                <c:pt idx="0">
                  <c:v>TV Spends</c:v>
                </c:pt>
              </c:strCache>
            </c:strRef>
          </c:tx>
          <c:spPr>
            <a:solidFill>
              <a:srgbClr val="E6909E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7418327097742876E-3"/>
                  <c:y val="8.402071576432064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F90-4538-910A-7FF6B8828324}"/>
                </c:ext>
              </c:extLst>
            </c:dLbl>
            <c:dLbl>
              <c:idx val="1"/>
              <c:layout>
                <c:manualLayout>
                  <c:x val="5.7541397961946485E-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F90-4538-910A-7FF6B8828324}"/>
                </c:ext>
              </c:extLst>
            </c:dLbl>
            <c:dLbl>
              <c:idx val="2"/>
              <c:layout>
                <c:manualLayout>
                  <c:x val="3.2923379156718437E-3"/>
                  <c:y val="-1.0152104274457482E-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F90-4538-910A-7FF6B8828324}"/>
                </c:ext>
              </c:extLst>
            </c:dLbl>
            <c:spPr>
              <a:solidFill>
                <a:srgbClr val="E6909E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tx1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Media_Spends_Comparison_v2!$B$58:$B$60</c:f>
              <c:strCach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strCache>
            </c:strRef>
          </c:cat>
          <c:val>
            <c:numRef>
              <c:f>Media_Spends_Comparison_v2!$C$58:$C$60</c:f>
              <c:numCache>
                <c:formatCode>0,"k"</c:formatCode>
                <c:ptCount val="3"/>
                <c:pt idx="0">
                  <c:v>153664.04049456352</c:v>
                </c:pt>
                <c:pt idx="1">
                  <c:v>155630.40129603018</c:v>
                </c:pt>
                <c:pt idx="2">
                  <c:v>96120.713207547175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F90-4538-910A-7FF6B8828324}"/>
            </c:ext>
          </c:extLst>
        </c:ser>
        <c:ser>
          <c:idx val="2"/>
          <c:order val="1"/>
          <c:tx>
            <c:strRef>
              <c:f>Media_Spends_Comparison_v2!$D$57</c:f>
              <c:strCache>
                <c:ptCount val="1"/>
                <c:pt idx="0">
                  <c:v>Radio Spends</c:v>
                </c:pt>
              </c:strCache>
            </c:strRef>
          </c:tx>
          <c:spPr>
            <a:solidFill>
              <a:srgbClr val="00FF99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3267592980037457E-3"/>
                  <c:y val="2.976119751157931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F90-4538-910A-7FF6B8828324}"/>
                </c:ext>
              </c:extLst>
            </c:dLbl>
            <c:dLbl>
              <c:idx val="1"/>
              <c:layout>
                <c:manualLayout>
                  <c:x val="3.2956069855022523E-3"/>
                  <c:y val="-1.0152104274457482E-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F90-4538-910A-7FF6B8828324}"/>
                </c:ext>
              </c:extLst>
            </c:dLbl>
            <c:dLbl>
              <c:idx val="2"/>
              <c:layout>
                <c:manualLayout>
                  <c:x val="8.2553628129067769E-4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F90-4538-910A-7FF6B8828324}"/>
                </c:ext>
              </c:extLst>
            </c:dLbl>
            <c:spPr>
              <a:solidFill>
                <a:srgbClr val="00FF99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tx1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Media_Spends_Comparison_v2!$B$58:$B$60</c:f>
              <c:strCach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strCache>
            </c:strRef>
          </c:cat>
          <c:val>
            <c:numRef>
              <c:f>Media_Spends_Comparison_v2!$D$58:$D$60</c:f>
              <c:numCache>
                <c:formatCode>0,"k"</c:formatCode>
                <c:ptCount val="3"/>
                <c:pt idx="0">
                  <c:v>65672.329456766311</c:v>
                </c:pt>
                <c:pt idx="1">
                  <c:v>72460.637199999983</c:v>
                </c:pt>
                <c:pt idx="2">
                  <c:v>72084.600000000006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F90-4538-910A-7FF6B8828324}"/>
            </c:ext>
          </c:extLst>
        </c:ser>
        <c:ser>
          <c:idx val="3"/>
          <c:order val="2"/>
          <c:tx>
            <c:strRef>
              <c:f>Media_Spends_Comparison_v2!$E$57</c:f>
              <c:strCache>
                <c:ptCount val="1"/>
                <c:pt idx="0">
                  <c:v>Outdoor Spends</c:v>
                </c:pt>
              </c:strCache>
            </c:strRef>
          </c:tx>
          <c:spPr>
            <a:solidFill>
              <a:srgbClr val="A02B9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5750163068895072E-3"/>
                  <c:y val="5.80878577758776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F90-4538-910A-7FF6B8828324}"/>
                </c:ext>
              </c:extLst>
            </c:dLbl>
            <c:dLbl>
              <c:idx val="1"/>
              <c:layout>
                <c:manualLayout>
                  <c:x val="5.7999067738203659E-3"/>
                  <c:y val="-2.588271458922200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F90-4538-910A-7FF6B8828324}"/>
                </c:ext>
              </c:extLst>
            </c:dLbl>
            <c:dLbl>
              <c:idx val="2"/>
              <c:layout>
                <c:manualLayout>
                  <c:x val="3.3094524577250684E-3"/>
                  <c:y val="-1.0152104274457482E-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F90-4538-910A-7FF6B8828324}"/>
                </c:ext>
              </c:extLst>
            </c:dLbl>
            <c:spPr>
              <a:solidFill>
                <a:srgbClr val="A02B93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bg1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Media_Spends_Comparison_v2!$B$58:$B$60</c:f>
              <c:strCach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strCache>
            </c:strRef>
          </c:cat>
          <c:val>
            <c:numRef>
              <c:f>Media_Spends_Comparison_v2!$E$58:$E$60</c:f>
              <c:numCache>
                <c:formatCode>0,"k"</c:formatCode>
                <c:ptCount val="3"/>
                <c:pt idx="0">
                  <c:v>148017.98759999999</c:v>
                </c:pt>
                <c:pt idx="1">
                  <c:v>137925.00005383787</c:v>
                </c:pt>
                <c:pt idx="2">
                  <c:v>243179.48292000004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F90-4538-910A-7FF6B8828324}"/>
            </c:ext>
          </c:extLst>
        </c:ser>
        <c:ser>
          <c:idx val="4"/>
          <c:order val="3"/>
          <c:tx>
            <c:strRef>
              <c:f>Media_Spends_Comparison_v2!$F$57</c:f>
              <c:strCache>
                <c:ptCount val="1"/>
                <c:pt idx="0">
                  <c:v>Paid Search Spends</c:v>
                </c:pt>
              </c:strCache>
            </c:strRef>
          </c:tx>
          <c:spPr>
            <a:solidFill>
              <a:srgbClr val="4472C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9.6582858568509317E-2"/>
                  <c:y val="6.409692769499511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F90-4538-910A-7FF6B8828324}"/>
                </c:ext>
              </c:extLst>
            </c:dLbl>
            <c:dLbl>
              <c:idx val="1"/>
              <c:layout>
                <c:manualLayout>
                  <c:x val="8.9931981470471725E-2"/>
                  <c:y val="4.741501638712335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F90-4538-910A-7FF6B8828324}"/>
                </c:ext>
              </c:extLst>
            </c:dLbl>
            <c:dLbl>
              <c:idx val="2"/>
              <c:layout>
                <c:manualLayout>
                  <c:x val="0.11317596672163832"/>
                  <c:y val="3.887465131261238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F90-4538-910A-7FF6B8828324}"/>
                </c:ext>
              </c:extLst>
            </c:dLbl>
            <c:spPr>
              <a:solidFill>
                <a:srgbClr val="1C4C74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bg1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Media_Spends_Comparison_v2!$B$58:$B$60</c:f>
              <c:strCach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strCache>
            </c:strRef>
          </c:cat>
          <c:val>
            <c:numRef>
              <c:f>Media_Spends_Comparison_v2!$F$58:$F$60</c:f>
              <c:numCache>
                <c:formatCode>0,"k"</c:formatCode>
                <c:ptCount val="3"/>
                <c:pt idx="0">
                  <c:v>14401.91</c:v>
                </c:pt>
                <c:pt idx="1">
                  <c:v>29404.46</c:v>
                </c:pt>
                <c:pt idx="2">
                  <c:v>23958.89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9F90-4538-910A-7FF6B8828324}"/>
            </c:ext>
          </c:extLst>
        </c:ser>
        <c:ser>
          <c:idx val="5"/>
          <c:order val="4"/>
          <c:tx>
            <c:strRef>
              <c:f>Media_Spends_Comparison_v2!$G$57</c:f>
              <c:strCache>
                <c:ptCount val="1"/>
                <c:pt idx="0">
                  <c:v>Programmatic Display Spends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F90-4538-910A-7FF6B8828324}"/>
                </c:ext>
              </c:extLst>
            </c:dLbl>
            <c:dLbl>
              <c:idx val="1"/>
              <c:layout>
                <c:manualLayout>
                  <c:x val="0.10574069206045471"/>
                  <c:y val="2.539131053665066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5038900822599717E-2"/>
                      <c:h val="3.19656577060789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9F90-4538-910A-7FF6B8828324}"/>
                </c:ext>
              </c:extLst>
            </c:dLbl>
            <c:dLbl>
              <c:idx val="2"/>
              <c:layout>
                <c:manualLayout>
                  <c:x val="0.11320538835011182"/>
                  <c:y val="1.664455633447391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F90-4538-910A-7FF6B8828324}"/>
                </c:ext>
              </c:extLst>
            </c:dLbl>
            <c:spPr>
              <a:solidFill>
                <a:srgbClr val="ED7D3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tx1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Media_Spends_Comparison_v2!$B$58:$B$60</c:f>
              <c:strCach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strCache>
            </c:strRef>
          </c:cat>
          <c:val>
            <c:numRef>
              <c:f>Media_Spends_Comparison_v2!$G$58:$G$60</c:f>
              <c:numCache>
                <c:formatCode>0,"k"</c:formatCode>
                <c:ptCount val="3"/>
                <c:pt idx="0">
                  <c:v>0</c:v>
                </c:pt>
                <c:pt idx="1">
                  <c:v>22521.350000000002</c:v>
                </c:pt>
                <c:pt idx="2">
                  <c:v>19876.249999999996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9F90-4538-910A-7FF6B8828324}"/>
            </c:ext>
          </c:extLst>
        </c:ser>
        <c:ser>
          <c:idx val="6"/>
          <c:order val="5"/>
          <c:tx>
            <c:strRef>
              <c:f>Media_Spends_Comparison_v2!$H$57</c:f>
              <c:strCache>
                <c:ptCount val="1"/>
                <c:pt idx="0">
                  <c:v>Google Display Spend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9.8823293879282709E-2"/>
                  <c:y val="2.825714854959586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F90-4538-910A-7FF6B8828324}"/>
                </c:ext>
              </c:extLst>
            </c:dLbl>
            <c:dLbl>
              <c:idx val="1"/>
              <c:layout>
                <c:manualLayout>
                  <c:x val="0.1130046751754146"/>
                  <c:y val="3.047333014461514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F90-4538-910A-7FF6B8828324}"/>
                </c:ext>
              </c:extLst>
            </c:dLbl>
            <c:dLbl>
              <c:idx val="2"/>
              <c:layout>
                <c:manualLayout>
                  <c:x val="0.11321038810397009"/>
                  <c:y val="1.5915078883095971E-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F90-4538-910A-7FF6B8828324}"/>
                </c:ext>
              </c:extLst>
            </c:dLbl>
            <c:numFmt formatCode="0,&quot;k&quot;" sourceLinked="0"/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bg1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Media_Spends_Comparison_v2!$B$58:$B$60</c:f>
              <c:strCach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strCache>
            </c:strRef>
          </c:cat>
          <c:val>
            <c:numRef>
              <c:f>Media_Spends_Comparison_v2!$H$58:$H$60</c:f>
              <c:numCache>
                <c:formatCode>0,"k"</c:formatCode>
                <c:ptCount val="3"/>
                <c:pt idx="0">
                  <c:v>18347.509999999998</c:v>
                </c:pt>
                <c:pt idx="1">
                  <c:v>29581.02</c:v>
                </c:pt>
                <c:pt idx="2">
                  <c:v>49607.3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9F90-4538-910A-7FF6B8828324}"/>
            </c:ext>
          </c:extLst>
        </c:ser>
        <c:ser>
          <c:idx val="7"/>
          <c:order val="6"/>
          <c:tx>
            <c:strRef>
              <c:f>Media_Spends_Comparison_v2!$I$57</c:f>
              <c:strCache>
                <c:ptCount val="1"/>
                <c:pt idx="0">
                  <c:v>Direct Display Spend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.10617672808951498"/>
                  <c:y val="3.04995976756550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F90-4538-910A-7FF6B8828324}"/>
                </c:ext>
              </c:extLst>
            </c:dLbl>
            <c:dLbl>
              <c:idx val="1"/>
              <c:layout>
                <c:manualLayout>
                  <c:x val="0.11121694340665754"/>
                  <c:y val="-1.103238298195549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F90-4538-910A-7FF6B8828324}"/>
                </c:ext>
              </c:extLst>
            </c:dLbl>
            <c:dLbl>
              <c:idx val="2"/>
              <c:layout>
                <c:manualLayout>
                  <c:x val="7.6111825182979861E-2"/>
                  <c:y val="-2.689928395299676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9F90-4538-910A-7FF6B8828324}"/>
                </c:ext>
              </c:extLst>
            </c:dLbl>
            <c:spPr>
              <a:solidFill>
                <a:srgbClr val="00B0F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tx1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Media_Spends_Comparison_v2!$B$58:$B$60</c:f>
              <c:strCach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strCache>
            </c:strRef>
          </c:cat>
          <c:val>
            <c:numRef>
              <c:f>Media_Spends_Comparison_v2!$I$58:$I$60</c:f>
              <c:numCache>
                <c:formatCode>0,"k"</c:formatCode>
                <c:ptCount val="3"/>
                <c:pt idx="0">
                  <c:v>18141.103333333333</c:v>
                </c:pt>
                <c:pt idx="1">
                  <c:v>52449.969999999994</c:v>
                </c:pt>
                <c:pt idx="2">
                  <c:v>75256.246666666673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9F90-4538-910A-7FF6B8828324}"/>
            </c:ext>
          </c:extLst>
        </c:ser>
        <c:ser>
          <c:idx val="10"/>
          <c:order val="7"/>
          <c:tx>
            <c:strRef>
              <c:f>Media_Spends_Comparison_v2!$J$57</c:f>
              <c:strCache>
                <c:ptCount val="1"/>
                <c:pt idx="0">
                  <c:v>Meta1 Spends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.11184868961852042"/>
                  <c:y val="-2.6022844977990595E-2"/>
                </c:manualLayout>
              </c:layout>
              <c:spPr>
                <a:solidFill>
                  <a:srgbClr val="FFC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1" i="0" u="none" strike="noStrike" kern="1200" baseline="0">
                      <a:solidFill>
                        <a:schemeClr val="tx1"/>
                      </a:solidFill>
                      <a:latin typeface="Calibri" panose="020F0502020204030204" pitchFamily="34" charset="0"/>
                      <a:ea typeface="Calibri" panose="020F0502020204030204" pitchFamily="34" charset="0"/>
                      <a:cs typeface="Calibri" panose="020F0502020204030204" pitchFamily="34" charset="0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4.9589880751455144E-2"/>
                      <c:h val="3.071314329241109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C-9F90-4538-910A-7FF6B8828324}"/>
                </c:ext>
              </c:extLst>
            </c:dLbl>
            <c:dLbl>
              <c:idx val="1"/>
              <c:layout>
                <c:manualLayout>
                  <c:x val="9.3647505045905341E-2"/>
                  <c:y val="-2.510723601952986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9F90-4538-910A-7FF6B8828324}"/>
                </c:ext>
              </c:extLst>
            </c:dLbl>
            <c:dLbl>
              <c:idx val="2"/>
              <c:layout>
                <c:manualLayout>
                  <c:x val="8.3995165877791308E-2"/>
                  <c:y val="-5.193086906127024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9F90-4538-910A-7FF6B8828324}"/>
                </c:ext>
              </c:extLst>
            </c:dLbl>
            <c:spPr>
              <a:solidFill>
                <a:srgbClr val="FFC00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tx1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Media_Spends_Comparison_v2!$B$58:$B$60</c:f>
              <c:strCach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strCache>
            </c:strRef>
          </c:cat>
          <c:val>
            <c:numRef>
              <c:f>Media_Spends_Comparison_v2!$J$58:$J$60</c:f>
              <c:numCache>
                <c:formatCode>0,"k"</c:formatCode>
                <c:ptCount val="3"/>
                <c:pt idx="0">
                  <c:v>88972.275599999994</c:v>
                </c:pt>
                <c:pt idx="1">
                  <c:v>124651.34</c:v>
                </c:pt>
                <c:pt idx="2">
                  <c:v>121110.08999999998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9F90-4538-910A-7FF6B8828324}"/>
            </c:ext>
          </c:extLst>
        </c:ser>
        <c:ser>
          <c:idx val="9"/>
          <c:order val="8"/>
          <c:tx>
            <c:strRef>
              <c:f>Media_Spends_Comparison_v2!$K$57</c:f>
              <c:strCache>
                <c:ptCount val="1"/>
                <c:pt idx="0">
                  <c:v>Programmatic Video Spends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.10195279688585605"/>
                  <c:y val="-5.604779899413420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9F90-4538-910A-7FF6B8828324}"/>
                </c:ext>
              </c:extLst>
            </c:dLbl>
            <c:dLbl>
              <c:idx val="1"/>
              <c:layout>
                <c:manualLayout>
                  <c:x val="8.7793789713332612E-2"/>
                  <c:y val="-5.006731616914927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9F90-4538-910A-7FF6B8828324}"/>
                </c:ext>
              </c:extLst>
            </c:dLbl>
            <c:dLbl>
              <c:idx val="2"/>
              <c:layout>
                <c:manualLayout>
                  <c:x val="7.9830263163927634E-2"/>
                  <c:y val="-5.304927807361341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9F90-4538-910A-7FF6B8828324}"/>
                </c:ext>
              </c:extLst>
            </c:dLbl>
            <c:numFmt formatCode="0,&quot;k&quot;" sourceLinked="0"/>
            <c:spPr>
              <a:solidFill>
                <a:srgbClr val="C0000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bg1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Media_Spends_Comparison_v2!$B$58:$B$60</c:f>
              <c:strCach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strCache>
            </c:strRef>
          </c:cat>
          <c:val>
            <c:numRef>
              <c:f>Media_Spends_Comparison_v2!$K$58:$K$60</c:f>
              <c:numCache>
                <c:formatCode>0,"k"</c:formatCode>
                <c:ptCount val="3"/>
                <c:pt idx="0">
                  <c:v>11609.921999999999</c:v>
                </c:pt>
                <c:pt idx="1">
                  <c:v>32087.702999999998</c:v>
                </c:pt>
                <c:pt idx="2">
                  <c:v>122391.493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9F90-4538-910A-7FF6B8828324}"/>
            </c:ext>
          </c:extLst>
        </c:ser>
        <c:ser>
          <c:idx val="8"/>
          <c:order val="9"/>
          <c:tx>
            <c:strRef>
              <c:f>Media_Spends_Comparison_v2!$L$57</c:f>
              <c:strCache>
                <c:ptCount val="1"/>
                <c:pt idx="0">
                  <c:v>Youtube Spends</c:v>
                </c:pt>
              </c:strCache>
            </c:strRef>
          </c:tx>
          <c:spPr>
            <a:solidFill>
              <a:srgbClr val="1E4E7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Media_Spends_Comparison_v2!$B$58:$B$60</c:f>
              <c:strCach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strCache>
            </c:strRef>
          </c:cat>
          <c:val>
            <c:numRef>
              <c:f>Media_Spends_Comparison_v2!$L$58:$L$60</c:f>
              <c:numCache>
                <c:formatCode>0,"k"</c:formatCode>
                <c:ptCount val="3"/>
                <c:pt idx="0">
                  <c:v>8022.3200000000006</c:v>
                </c:pt>
                <c:pt idx="1">
                  <c:v>21671.199999999997</c:v>
                </c:pt>
                <c:pt idx="2">
                  <c:v>49308.210000000006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9F90-4538-910A-7FF6B8828324}"/>
            </c:ext>
          </c:extLst>
        </c:ser>
        <c:ser>
          <c:idx val="11"/>
          <c:order val="10"/>
          <c:tx>
            <c:strRef>
              <c:f>Media_Spends_Comparison_v2!$M$57</c:f>
              <c:strCache>
                <c:ptCount val="1"/>
                <c:pt idx="0">
                  <c:v>Meta2 Spends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9F90-4538-910A-7FF6B882832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9F90-4538-910A-7FF6B8828324}"/>
                </c:ext>
              </c:extLst>
            </c:dLbl>
            <c:dLbl>
              <c:idx val="2"/>
              <c:layout>
                <c:manualLayout>
                  <c:x val="0.10791067568298088"/>
                  <c:y val="-1.1254515269705868E-2"/>
                </c:manualLayout>
              </c:layout>
              <c:spPr>
                <a:solidFill>
                  <a:srgbClr val="FFFF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1" i="0" u="none" strike="noStrike" kern="1200" baseline="0">
                      <a:solidFill>
                        <a:schemeClr val="tx1"/>
                      </a:solidFill>
                      <a:latin typeface="Calibri" panose="020F0502020204030204" pitchFamily="34" charset="0"/>
                      <a:ea typeface="Calibri" panose="020F0502020204030204" pitchFamily="34" charset="0"/>
                      <a:cs typeface="Calibri" panose="020F0502020204030204" pitchFamily="34" charset="0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3741066423266638E-2"/>
                      <c:h val="5.323997195468466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7-9F90-4538-910A-7FF6B88283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tx1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Media_Spends_Comparison_v2!$B$58:$B$60</c:f>
              <c:strCach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strCache>
            </c:strRef>
          </c:cat>
          <c:val>
            <c:numRef>
              <c:f>Media_Spends_Comparison_v2!$M$58:$M$60</c:f>
              <c:numCache>
                <c:formatCode>0,"k"</c:formatCode>
                <c:ptCount val="3"/>
                <c:pt idx="0">
                  <c:v>21613.7644</c:v>
                </c:pt>
                <c:pt idx="1">
                  <c:v>13282.960000000001</c:v>
                </c:pt>
                <c:pt idx="2">
                  <c:v>144473.31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9F90-4538-910A-7FF6B8828324}"/>
            </c:ext>
          </c:extLst>
        </c:ser>
        <c:ser>
          <c:idx val="0"/>
          <c:order val="11"/>
          <c:tx>
            <c:strRef>
              <c:f>Media_Spends_Comparison_v2!$N$57</c:f>
              <c:strCache>
                <c:ptCount val="1"/>
                <c:pt idx="0">
                  <c:v>Influencer Marketing Spends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Media_Spends_Comparison_v2!$B$58:$B$60</c:f>
              <c:strCach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strCache>
            </c:strRef>
          </c:cat>
          <c:val>
            <c:numRef>
              <c:f>Media_Spends_Comparison_v2!$N$58:$N$60</c:f>
              <c:numCache>
                <c:formatCode>0,"k"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17195.669999999998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9F90-4538-910A-7FF6B882832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66341856"/>
        <c:axId val="1866342336"/>
      </c:barChart>
      <c:catAx>
        <c:axId val="18663418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1866342336"/>
        <c:crosses val="autoZero"/>
        <c:auto val="1"/>
        <c:lblAlgn val="ctr"/>
        <c:lblOffset val="100"/>
        <c:noMultiLvlLbl val="0"/>
      </c:catAx>
      <c:valAx>
        <c:axId val="1866342336"/>
        <c:scaling>
          <c:orientation val="minMax"/>
          <c:max val="1100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Spends</a:t>
                </a:r>
              </a:p>
            </c:rich>
          </c:tx>
          <c:layout>
            <c:manualLayout>
              <c:xMode val="edge"/>
              <c:yMode val="edge"/>
              <c:x val="9.8473658296405718E-3"/>
              <c:y val="0.42836532225924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0,&quot;k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1866341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7.3323786313624378E-2"/>
          <c:y val="9.0508604151760166E-2"/>
          <c:w val="0.87731364052115268"/>
          <c:h val="0.139040858334067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chemeClr val="tx1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n-IN"/>
              <a:t>Yearly Proportion of Media Spends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926417423702713"/>
          <c:y val="0.30500371982542845"/>
          <c:w val="0.7421624908879596"/>
          <c:h val="0.59795143531586858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Media_Spends_Comparison_v2!$C$63</c:f>
              <c:strCache>
                <c:ptCount val="1"/>
                <c:pt idx="0">
                  <c:v>TV Spends</c:v>
                </c:pt>
              </c:strCache>
            </c:strRef>
          </c:tx>
          <c:spPr>
            <a:solidFill>
              <a:srgbClr val="E6909E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7418327097742876E-3"/>
                  <c:y val="8.402071576432064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9E-458A-BDE0-8691A766E887}"/>
                </c:ext>
              </c:extLst>
            </c:dLbl>
            <c:dLbl>
              <c:idx val="1"/>
              <c:layout>
                <c:manualLayout>
                  <c:x val="5.7541397961946485E-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9E-458A-BDE0-8691A766E887}"/>
                </c:ext>
              </c:extLst>
            </c:dLbl>
            <c:dLbl>
              <c:idx val="2"/>
              <c:layout>
                <c:manualLayout>
                  <c:x val="3.2923379156718437E-3"/>
                  <c:y val="-1.0152104274457482E-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09E-458A-BDE0-8691A766E887}"/>
                </c:ext>
              </c:extLst>
            </c:dLbl>
            <c:spPr>
              <a:solidFill>
                <a:srgbClr val="E6909E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tx1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Media_Spends_Comparison_v2!$B$64:$B$66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Media_Spends_Comparison_v2!$C$64:$C$66</c:f>
              <c:numCache>
                <c:formatCode>0.0%</c:formatCode>
                <c:ptCount val="3"/>
                <c:pt idx="0">
                  <c:v>0.28017203504855565</c:v>
                </c:pt>
                <c:pt idx="1">
                  <c:v>0.22500801246118354</c:v>
                </c:pt>
                <c:pt idx="2">
                  <c:v>9.2909549588929385E-2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09E-458A-BDE0-8691A766E887}"/>
            </c:ext>
          </c:extLst>
        </c:ser>
        <c:ser>
          <c:idx val="2"/>
          <c:order val="1"/>
          <c:tx>
            <c:strRef>
              <c:f>Media_Spends_Comparison_v2!$D$63</c:f>
              <c:strCache>
                <c:ptCount val="1"/>
                <c:pt idx="0">
                  <c:v>Radio Spends</c:v>
                </c:pt>
              </c:strCache>
            </c:strRef>
          </c:tx>
          <c:spPr>
            <a:solidFill>
              <a:srgbClr val="00FF99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3267592980037457E-3"/>
                  <c:y val="2.976119751157931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09E-458A-BDE0-8691A766E887}"/>
                </c:ext>
              </c:extLst>
            </c:dLbl>
            <c:dLbl>
              <c:idx val="1"/>
              <c:layout>
                <c:manualLayout>
                  <c:x val="3.2956069855022523E-3"/>
                  <c:y val="-1.0152104274457482E-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09E-458A-BDE0-8691A766E887}"/>
                </c:ext>
              </c:extLst>
            </c:dLbl>
            <c:dLbl>
              <c:idx val="2"/>
              <c:layout>
                <c:manualLayout>
                  <c:x val="8.2553628129067769E-4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09E-458A-BDE0-8691A766E887}"/>
                </c:ext>
              </c:extLst>
            </c:dLbl>
            <c:spPr>
              <a:solidFill>
                <a:srgbClr val="00FF99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tx1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Media_Spends_Comparison_v2!$B$64:$B$66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Media_Spends_Comparison_v2!$D$64:$D$66</c:f>
              <c:numCache>
                <c:formatCode>0.0%</c:formatCode>
                <c:ptCount val="3"/>
                <c:pt idx="0">
                  <c:v>0.11973881547734248</c:v>
                </c:pt>
                <c:pt idx="1">
                  <c:v>0.10476246171871038</c:v>
                </c:pt>
                <c:pt idx="2">
                  <c:v>6.9676425557070043E-2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09E-458A-BDE0-8691A766E887}"/>
            </c:ext>
          </c:extLst>
        </c:ser>
        <c:ser>
          <c:idx val="3"/>
          <c:order val="2"/>
          <c:tx>
            <c:strRef>
              <c:f>Media_Spends_Comparison_v2!$E$63</c:f>
              <c:strCache>
                <c:ptCount val="1"/>
                <c:pt idx="0">
                  <c:v>Outdoor Spends</c:v>
                </c:pt>
              </c:strCache>
            </c:strRef>
          </c:tx>
          <c:spPr>
            <a:solidFill>
              <a:srgbClr val="A02B9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5750163068895072E-3"/>
                  <c:y val="5.80878577758776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09E-458A-BDE0-8691A766E887}"/>
                </c:ext>
              </c:extLst>
            </c:dLbl>
            <c:dLbl>
              <c:idx val="1"/>
              <c:layout>
                <c:manualLayout>
                  <c:x val="5.7999067738203659E-3"/>
                  <c:y val="-2.588271458922200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09E-458A-BDE0-8691A766E887}"/>
                </c:ext>
              </c:extLst>
            </c:dLbl>
            <c:dLbl>
              <c:idx val="2"/>
              <c:layout>
                <c:manualLayout>
                  <c:x val="3.3094524577250684E-3"/>
                  <c:y val="-1.0152104274457482E-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09E-458A-BDE0-8691A766E887}"/>
                </c:ext>
              </c:extLst>
            </c:dLbl>
            <c:spPr>
              <a:solidFill>
                <a:srgbClr val="A02B93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bg1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Media_Spends_Comparison_v2!$B$64:$B$66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Media_Spends_Comparison_v2!$E$64:$E$66</c:f>
              <c:numCache>
                <c:formatCode>0.0%</c:formatCode>
                <c:ptCount val="3"/>
                <c:pt idx="0">
                  <c:v>0.26987771944699751</c:v>
                </c:pt>
                <c:pt idx="1">
                  <c:v>0.19940981885532355</c:v>
                </c:pt>
                <c:pt idx="2">
                  <c:v>0.23505543678791541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09E-458A-BDE0-8691A766E887}"/>
            </c:ext>
          </c:extLst>
        </c:ser>
        <c:ser>
          <c:idx val="4"/>
          <c:order val="3"/>
          <c:tx>
            <c:strRef>
              <c:f>Media_Spends_Comparison_v2!$F$63</c:f>
              <c:strCache>
                <c:ptCount val="1"/>
                <c:pt idx="0">
                  <c:v>Paid Search Spends</c:v>
                </c:pt>
              </c:strCache>
            </c:strRef>
          </c:tx>
          <c:spPr>
            <a:solidFill>
              <a:srgbClr val="4472C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.1063818090637523"/>
                  <c:y val="3.903851839934841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09E-458A-BDE0-8691A766E887}"/>
                </c:ext>
              </c:extLst>
            </c:dLbl>
            <c:dLbl>
              <c:idx val="1"/>
              <c:layout>
                <c:manualLayout>
                  <c:x val="0.10832099599725586"/>
                  <c:y val="4.188707565487367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3860371900508533E-2"/>
                      <c:h val="3.224941203142100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A09E-458A-BDE0-8691A766E887}"/>
                </c:ext>
              </c:extLst>
            </c:dLbl>
            <c:dLbl>
              <c:idx val="2"/>
              <c:layout>
                <c:manualLayout>
                  <c:x val="0.11317591319788881"/>
                  <c:y val="4.4461307177035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09E-458A-BDE0-8691A766E887}"/>
                </c:ext>
              </c:extLst>
            </c:dLbl>
            <c:spPr>
              <a:solidFill>
                <a:srgbClr val="1C4C74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bg1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Media_Spends_Comparison_v2!$B$64:$B$66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Media_Spends_Comparison_v2!$F$64:$F$66</c:f>
              <c:numCache>
                <c:formatCode>0.0%</c:formatCode>
                <c:ptCount val="3"/>
                <c:pt idx="0">
                  <c:v>2.6258664163063571E-2</c:v>
                </c:pt>
                <c:pt idx="1">
                  <c:v>4.2512510711254843E-2</c:v>
                </c:pt>
                <c:pt idx="2">
                  <c:v>2.315848066736903E-2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09E-458A-BDE0-8691A766E887}"/>
            </c:ext>
          </c:extLst>
        </c:ser>
        <c:ser>
          <c:idx val="5"/>
          <c:order val="4"/>
          <c:tx>
            <c:strRef>
              <c:f>Media_Spends_Comparison_v2!$G$63</c:f>
              <c:strCache>
                <c:ptCount val="1"/>
                <c:pt idx="0">
                  <c:v>Programmatic Display Spends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09E-458A-BDE0-8691A766E887}"/>
                </c:ext>
              </c:extLst>
            </c:dLbl>
            <c:dLbl>
              <c:idx val="1"/>
              <c:layout>
                <c:manualLayout>
                  <c:x val="0.10462521216833921"/>
                  <c:y val="2.524790966267569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2357652236786401E-2"/>
                      <c:h val="3.196558242961917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A09E-458A-BDE0-8691A766E887}"/>
                </c:ext>
              </c:extLst>
            </c:dLbl>
            <c:dLbl>
              <c:idx val="2"/>
              <c:layout>
                <c:manualLayout>
                  <c:x val="0.11320530365140848"/>
                  <c:y val="2.223131343457571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09E-458A-BDE0-8691A766E887}"/>
                </c:ext>
              </c:extLst>
            </c:dLbl>
            <c:spPr>
              <a:solidFill>
                <a:srgbClr val="ED7D3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tx1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Media_Spends_Comparison_v2!$B$64:$B$66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Media_Spends_Comparison_v2!$G$64:$G$66</c:f>
              <c:numCache>
                <c:formatCode>0.0%</c:formatCode>
                <c:ptCount val="3"/>
                <c:pt idx="0">
                  <c:v>0</c:v>
                </c:pt>
                <c:pt idx="1">
                  <c:v>3.2561017379911732E-2</c:v>
                </c:pt>
                <c:pt idx="2">
                  <c:v>1.9212231925802643E-2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A09E-458A-BDE0-8691A766E887}"/>
            </c:ext>
          </c:extLst>
        </c:ser>
        <c:ser>
          <c:idx val="6"/>
          <c:order val="5"/>
          <c:tx>
            <c:strRef>
              <c:f>Media_Spends_Comparison_v2!$H$63</c:f>
              <c:strCache>
                <c:ptCount val="1"/>
                <c:pt idx="0">
                  <c:v>Google Display Spend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.10603422508707647"/>
                  <c:y val="1.426741141291736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09E-458A-BDE0-8691A766E887}"/>
                </c:ext>
              </c:extLst>
            </c:dLbl>
            <c:dLbl>
              <c:idx val="1"/>
              <c:layout>
                <c:manualLayout>
                  <c:x val="0.10492487953755947"/>
                  <c:y val="8.476822357344031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09E-458A-BDE0-8691A766E887}"/>
                </c:ext>
              </c:extLst>
            </c:dLbl>
            <c:dLbl>
              <c:idx val="2"/>
              <c:layout>
                <c:manualLayout>
                  <c:x val="0.11321029810756214"/>
                  <c:y val="5.602532929067648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09E-458A-BDE0-8691A766E887}"/>
                </c:ext>
              </c:extLst>
            </c:dLbl>
            <c:numFmt formatCode="0.0%" sourceLinked="0"/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bg1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Media_Spends_Comparison_v2!$B$64:$B$66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Media_Spends_Comparison_v2!$H$64:$H$66</c:f>
              <c:numCache>
                <c:formatCode>0.0%</c:formatCode>
                <c:ptCount val="3"/>
                <c:pt idx="0">
                  <c:v>3.3452583950215664E-2</c:v>
                </c:pt>
                <c:pt idx="1">
                  <c:v>4.2767778411841054E-2</c:v>
                </c:pt>
                <c:pt idx="2">
                  <c:v>4.7950038503886273E-2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A09E-458A-BDE0-8691A766E887}"/>
            </c:ext>
          </c:extLst>
        </c:ser>
        <c:ser>
          <c:idx val="7"/>
          <c:order val="6"/>
          <c:tx>
            <c:strRef>
              <c:f>Media_Spends_Comparison_v2!$I$63</c:f>
              <c:strCache>
                <c:ptCount val="1"/>
                <c:pt idx="0">
                  <c:v>Direct Display Spend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.10586652661699356"/>
                  <c:y val="2.4634252828815035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09E-458A-BDE0-8691A766E887}"/>
                </c:ext>
              </c:extLst>
            </c:dLbl>
            <c:dLbl>
              <c:idx val="1"/>
              <c:layout>
                <c:manualLayout>
                  <c:x val="0.10339523129326457"/>
                  <c:y val="2.788949338119314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A09E-458A-BDE0-8691A766E887}"/>
                </c:ext>
              </c:extLst>
            </c:dLbl>
            <c:dLbl>
              <c:idx val="2"/>
              <c:layout>
                <c:manualLayout>
                  <c:x val="0.11321029810756214"/>
                  <c:y val="2.800606618475909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A09E-458A-BDE0-8691A766E887}"/>
                </c:ext>
              </c:extLst>
            </c:dLbl>
            <c:spPr>
              <a:solidFill>
                <a:srgbClr val="00B0F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tx1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Media_Spends_Comparison_v2!$B$64:$B$66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Media_Spends_Comparison_v2!$I$64:$I$66</c:f>
              <c:numCache>
                <c:formatCode>0.0%</c:formatCode>
                <c:ptCount val="3"/>
                <c:pt idx="0">
                  <c:v>3.3076247523934885E-2</c:v>
                </c:pt>
                <c:pt idx="1">
                  <c:v>7.5831350462820774E-2</c:v>
                </c:pt>
                <c:pt idx="2">
                  <c:v>7.274211507831771E-2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A09E-458A-BDE0-8691A766E887}"/>
            </c:ext>
          </c:extLst>
        </c:ser>
        <c:ser>
          <c:idx val="8"/>
          <c:order val="7"/>
          <c:tx>
            <c:strRef>
              <c:f>Media_Spends_Comparison_v2!$J$63</c:f>
              <c:strCache>
                <c:ptCount val="1"/>
                <c:pt idx="0">
                  <c:v>Meta1 Spends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.10589111470882705"/>
                  <c:y val="-2.18521218999607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A09E-458A-BDE0-8691A766E887}"/>
                </c:ext>
              </c:extLst>
            </c:dLbl>
            <c:dLbl>
              <c:idx val="1"/>
              <c:layout>
                <c:manualLayout>
                  <c:x val="0.10096640725783479"/>
                  <c:y val="6.101392762638248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A09E-458A-BDE0-8691A766E887}"/>
                </c:ext>
              </c:extLst>
            </c:dLbl>
            <c:dLbl>
              <c:idx val="2"/>
              <c:layout>
                <c:manualLayout>
                  <c:x val="0.11071595144773916"/>
                  <c:y val="-3.045673444385424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A09E-458A-BDE0-8691A766E887}"/>
                </c:ext>
              </c:extLst>
            </c:dLbl>
            <c:spPr>
              <a:solidFill>
                <a:srgbClr val="FFC00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Media_Spends_Comparison_v2!$B$64:$B$66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Media_Spends_Comparison_v2!$J$64:$J$66</c:f>
              <c:numCache>
                <c:formatCode>0.0%</c:formatCode>
                <c:ptCount val="3"/>
                <c:pt idx="0">
                  <c:v>0.1622210599013558</c:v>
                </c:pt>
                <c:pt idx="1">
                  <c:v>0.18021896769817466</c:v>
                </c:pt>
                <c:pt idx="2">
                  <c:v>0.11706409094446041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A09E-458A-BDE0-8691A766E887}"/>
            </c:ext>
          </c:extLst>
        </c:ser>
        <c:ser>
          <c:idx val="9"/>
          <c:order val="8"/>
          <c:tx>
            <c:strRef>
              <c:f>Media_Spends_Comparison_v2!$K$63</c:f>
              <c:strCache>
                <c:ptCount val="1"/>
                <c:pt idx="0">
                  <c:v>Programmatic Video Spends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.10165780014022129"/>
                  <c:y val="-5.966817652572767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A09E-458A-BDE0-8691A766E887}"/>
                </c:ext>
              </c:extLst>
            </c:dLbl>
            <c:dLbl>
              <c:idx val="1"/>
              <c:layout>
                <c:manualLayout>
                  <c:x val="9.9190879861249068E-2"/>
                  <c:y val="-1.705852194475197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A09E-458A-BDE0-8691A766E887}"/>
                </c:ext>
              </c:extLst>
            </c:dLbl>
            <c:dLbl>
              <c:idx val="2"/>
              <c:layout>
                <c:manualLayout>
                  <c:x val="0.10163189671542669"/>
                  <c:y val="-3.404555715531950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A09E-458A-BDE0-8691A766E887}"/>
                </c:ext>
              </c:extLst>
            </c:dLbl>
            <c:spPr>
              <a:solidFill>
                <a:srgbClr val="C0000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bg1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Media_Spends_Comparison_v2!$B$64:$B$66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Media_Spends_Comparison_v2!$K$64:$K$66</c:f>
              <c:numCache>
                <c:formatCode>0.0%</c:formatCode>
                <c:ptCount val="3"/>
                <c:pt idx="0">
                  <c:v>2.1168098034035993E-2</c:v>
                </c:pt>
                <c:pt idx="1">
                  <c:v>4.6391901687263232E-2</c:v>
                </c:pt>
                <c:pt idx="2">
                  <c:v>0.11830268532853284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A09E-458A-BDE0-8691A766E887}"/>
            </c:ext>
          </c:extLst>
        </c:ser>
        <c:ser>
          <c:idx val="10"/>
          <c:order val="9"/>
          <c:tx>
            <c:strRef>
              <c:f>Media_Spends_Comparison_v2!$L$63</c:f>
              <c:strCache>
                <c:ptCount val="1"/>
                <c:pt idx="0">
                  <c:v>Youtube Spends</c:v>
                </c:pt>
              </c:strCache>
            </c:strRef>
          </c:tx>
          <c:spPr>
            <a:solidFill>
              <a:srgbClr val="1E4E79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41892275655861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A09E-458A-BDE0-8691A766E887}"/>
                </c:ext>
              </c:extLst>
            </c:dLbl>
            <c:dLbl>
              <c:idx val="1"/>
              <c:layout>
                <c:manualLayout>
                  <c:x val="-2.4189227565586616E-3"/>
                  <c:y val="-5.67425952588657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A09E-458A-BDE0-8691A766E887}"/>
                </c:ext>
              </c:extLst>
            </c:dLbl>
            <c:dLbl>
              <c:idx val="2"/>
              <c:layout>
                <c:manualLayout>
                  <c:x val="1.4694479580196907E-3"/>
                  <c:y val="-1.081773005045399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A09E-458A-BDE0-8691A766E887}"/>
                </c:ext>
              </c:extLst>
            </c:dLbl>
            <c:spPr>
              <a:solidFill>
                <a:srgbClr val="1E4E79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bg1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Media_Spends_Comparison_v2!$B$64:$B$66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Media_Spends_Comparison_v2!$L$64:$L$66</c:f>
              <c:numCache>
                <c:formatCode>0.0%</c:formatCode>
                <c:ptCount val="3"/>
                <c:pt idx="0">
                  <c:v>1.4626907589939678E-2</c:v>
                </c:pt>
                <c:pt idx="1">
                  <c:v>3.1331883738920756E-2</c:v>
                </c:pt>
                <c:pt idx="2">
                  <c:v>4.7660940386953343E-2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A09E-458A-BDE0-8691A766E887}"/>
            </c:ext>
          </c:extLst>
        </c:ser>
        <c:ser>
          <c:idx val="11"/>
          <c:order val="10"/>
          <c:tx>
            <c:strRef>
              <c:f>Media_Spends_Comparison_v2!$M$63</c:f>
              <c:strCache>
                <c:ptCount val="1"/>
                <c:pt idx="0">
                  <c:v>Meta2 Spends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A09E-458A-BDE0-8691A766E88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A09E-458A-BDE0-8691A766E887}"/>
                </c:ext>
              </c:extLst>
            </c:dLbl>
            <c:dLbl>
              <c:idx val="2"/>
              <c:layout>
                <c:manualLayout>
                  <c:x val="1.0142948285302752E-2"/>
                  <c:y val="-1.98599410687238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A09E-458A-BDE0-8691A766E88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Media_Spends_Comparison_v2!$B$64:$B$66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Media_Spends_Comparison_v2!$M$64:$M$66</c:f>
              <c:numCache>
                <c:formatCode>0.0%</c:formatCode>
                <c:ptCount val="3"/>
                <c:pt idx="0">
                  <c:v>3.9407868864558881E-2</c:v>
                </c:pt>
                <c:pt idx="1">
                  <c:v>1.9204296874595544E-2</c:v>
                </c:pt>
                <c:pt idx="2">
                  <c:v>0.13964680152485415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A09E-458A-BDE0-8691A766E88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66341856"/>
        <c:axId val="1866342336"/>
      </c:barChart>
      <c:catAx>
        <c:axId val="18663418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1866342336"/>
        <c:crosses val="autoZero"/>
        <c:auto val="1"/>
        <c:lblAlgn val="ctr"/>
        <c:lblOffset val="100"/>
        <c:noMultiLvlLbl val="0"/>
      </c:catAx>
      <c:valAx>
        <c:axId val="1866342336"/>
        <c:scaling>
          <c:orientation val="minMax"/>
          <c:max val="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Proportion</a:t>
                </a:r>
              </a:p>
            </c:rich>
          </c:tx>
          <c:layout>
            <c:manualLayout>
              <c:xMode val="edge"/>
              <c:yMode val="edge"/>
              <c:x val="9.8473658296405718E-3"/>
              <c:y val="0.42836532225924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1866341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7.2980994695321447E-2"/>
          <c:y val="8.4284851338901567E-2"/>
          <c:w val="0.89549472779595563"/>
          <c:h val="0.163846217771776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chemeClr val="tx1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n-IN"/>
              <a:t>Year-wise</a:t>
            </a:r>
            <a:r>
              <a:rPr lang="en-IN" baseline="0"/>
              <a:t> Total </a:t>
            </a:r>
            <a:r>
              <a:rPr lang="en-IN"/>
              <a:t>TV GRP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TV_GRP!$D$50</c:f>
              <c:strCache>
                <c:ptCount val="1"/>
                <c:pt idx="0">
                  <c:v>TV_GRP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22,398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F495-4F16-98D6-632DF36C81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TV_GRP!$C$51:$C$53</c:f>
              <c:strCach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strCache>
            </c:strRef>
          </c:cat>
          <c:val>
            <c:numRef>
              <c:f>TV_GRP!$D$51:$D$53</c:f>
              <c:numCache>
                <c:formatCode>[&gt;=1000000]\ ###\,###\,##0;[&gt;=100000]\ ###\,##0;\ ##,##0</c:formatCode>
                <c:ptCount val="3"/>
                <c:pt idx="0">
                  <c:v>22398.396539362286</c:v>
                </c:pt>
                <c:pt idx="1">
                  <c:v>20489.485204575205</c:v>
                </c:pt>
                <c:pt idx="2">
                  <c:v>9376.6163630938445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95-4F16-98D6-632DF36C816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14207552"/>
        <c:axId val="214208032"/>
      </c:barChart>
      <c:catAx>
        <c:axId val="214207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214208032"/>
        <c:crosses val="autoZero"/>
        <c:auto val="1"/>
        <c:lblAlgn val="ctr"/>
        <c:lblOffset val="100"/>
        <c:noMultiLvlLbl val="0"/>
      </c:catAx>
      <c:valAx>
        <c:axId val="21420803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TV_GRP</a:t>
                </a:r>
              </a:p>
            </c:rich>
          </c:tx>
          <c:layout>
            <c:manualLayout>
              <c:xMode val="edge"/>
              <c:yMode val="edge"/>
              <c:x val="1.3433739665760801E-2"/>
              <c:y val="0.3854231347917463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214207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n-IN"/>
              <a:t>Year-wise</a:t>
            </a:r>
            <a:r>
              <a:rPr lang="en-IN" baseline="0"/>
              <a:t> Average </a:t>
            </a:r>
            <a:r>
              <a:rPr lang="en-IN"/>
              <a:t>TV GRP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TV_GRP!$G$50</c:f>
              <c:strCache>
                <c:ptCount val="1"/>
                <c:pt idx="0">
                  <c:v>TV_GRP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TV_GRP!$F$51:$F$53</c:f>
              <c:strCach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strCache>
            </c:strRef>
          </c:cat>
          <c:val>
            <c:numRef>
              <c:f>TV_GRP!$G$51:$G$53</c:f>
              <c:numCache>
                <c:formatCode>[&gt;=1000000]\ ###\,###\,##0;[&gt;=100000]\ ###\,##0;\ ##,##0</c:formatCode>
                <c:ptCount val="3"/>
                <c:pt idx="0">
                  <c:v>1866.5330449468572</c:v>
                </c:pt>
                <c:pt idx="1">
                  <c:v>1707.4571003812671</c:v>
                </c:pt>
                <c:pt idx="2">
                  <c:v>781.384696924487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85-4788-857B-12AC306ECF4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14207552"/>
        <c:axId val="214208032"/>
      </c:barChart>
      <c:catAx>
        <c:axId val="214207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214208032"/>
        <c:crosses val="autoZero"/>
        <c:auto val="1"/>
        <c:lblAlgn val="ctr"/>
        <c:lblOffset val="100"/>
        <c:noMultiLvlLbl val="0"/>
      </c:catAx>
      <c:valAx>
        <c:axId val="21420803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TV_GRP</a:t>
                </a:r>
              </a:p>
            </c:rich>
          </c:tx>
          <c:layout>
            <c:manualLayout>
              <c:xMode val="edge"/>
              <c:yMode val="edge"/>
              <c:x val="1.3433739665760801E-2"/>
              <c:y val="0.3854231347917463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214207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n-IN"/>
              <a:t>Yearly Comparison of Digital Impressions</a:t>
            </a:r>
          </a:p>
        </c:rich>
      </c:tx>
      <c:layout>
        <c:manualLayout>
          <c:xMode val="edge"/>
          <c:yMode val="edge"/>
          <c:x val="0.21854224303043202"/>
          <c:y val="1.68350979937031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85277774692832"/>
          <c:y val="0.27257615525332063"/>
          <c:w val="0.81673188141992159"/>
          <c:h val="0.5979258611192119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'Digital Impressions'!$D$58</c:f>
              <c:strCache>
                <c:ptCount val="1"/>
                <c:pt idx="0">
                  <c:v>Paid Search Impressions</c:v>
                </c:pt>
              </c:strCache>
            </c:strRef>
          </c:tx>
          <c:spPr>
            <a:solidFill>
              <a:srgbClr val="4472C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5315315315315314E-2"/>
                  <c:y val="1.781074776250728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D4-4E38-B001-CB3B70AF850F}"/>
                </c:ext>
              </c:extLst>
            </c:dLbl>
            <c:dLbl>
              <c:idx val="1"/>
              <c:layout>
                <c:manualLayout>
                  <c:x val="6.3063063063063057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D4-4E38-B001-CB3B70AF850F}"/>
                </c:ext>
              </c:extLst>
            </c:dLbl>
            <c:dLbl>
              <c:idx val="2"/>
              <c:layout>
                <c:manualLayout>
                  <c:x val="6.5315315315315314E-2"/>
                  <c:y val="-1.424859821000582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8D4-4E38-B001-CB3B70AF85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'Digital Impressions'!$C$59:$C$61</c:f>
              <c:strCach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strCache>
            </c:strRef>
          </c:cat>
          <c:val>
            <c:numRef>
              <c:f>'Digital Impressions'!$D$59:$D$61</c:f>
              <c:numCache>
                <c:formatCode>[&gt;=1000000]\ ###\,###\,##0;[&gt;=100000]\ ###\,##0;\ ##,##0</c:formatCode>
                <c:ptCount val="3"/>
                <c:pt idx="0">
                  <c:v>1080006</c:v>
                </c:pt>
                <c:pt idx="1">
                  <c:v>1932171</c:v>
                </c:pt>
                <c:pt idx="2">
                  <c:v>1113625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D4-4E38-B001-CB3B70AF850F}"/>
            </c:ext>
          </c:extLst>
        </c:ser>
        <c:ser>
          <c:idx val="1"/>
          <c:order val="1"/>
          <c:tx>
            <c:strRef>
              <c:f>'Digital Impressions'!$E$58</c:f>
              <c:strCache>
                <c:ptCount val="1"/>
                <c:pt idx="0">
                  <c:v>Direct Display Impressions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3063063063063016E-2"/>
                  <c:y val="1.06864486575043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8D4-4E38-B001-CB3B70AF850F}"/>
                </c:ext>
              </c:extLst>
            </c:dLbl>
            <c:dLbl>
              <c:idx val="1"/>
              <c:layout>
                <c:manualLayout>
                  <c:x val="6.9819819819819731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8D4-4E38-B001-CB3B70AF850F}"/>
                </c:ext>
              </c:extLst>
            </c:dLbl>
            <c:dLbl>
              <c:idx val="2"/>
              <c:layout>
                <c:manualLayout>
                  <c:x val="6.9819819819819814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8D4-4E38-B001-CB3B70AF85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'Digital Impressions'!$C$59:$C$61</c:f>
              <c:strCach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strCache>
            </c:strRef>
          </c:cat>
          <c:val>
            <c:numRef>
              <c:f>'Digital Impressions'!$E$59:$E$61</c:f>
              <c:numCache>
                <c:formatCode>[&gt;=1000000]\ ###\,###\,##0;[&gt;=100000]\ ###\,##0;\ ##,##0</c:formatCode>
                <c:ptCount val="3"/>
                <c:pt idx="0">
                  <c:v>117467499.33333334</c:v>
                </c:pt>
                <c:pt idx="1">
                  <c:v>278838297</c:v>
                </c:pt>
                <c:pt idx="2">
                  <c:v>429374936.66666669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8D4-4E38-B001-CB3B70AF850F}"/>
            </c:ext>
          </c:extLst>
        </c:ser>
        <c:ser>
          <c:idx val="2"/>
          <c:order val="2"/>
          <c:tx>
            <c:strRef>
              <c:f>'Digital Impressions'!$F$58</c:f>
              <c:strCache>
                <c:ptCount val="1"/>
                <c:pt idx="0">
                  <c:v>Programmatic Display Impressions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3063063063063057E-2"/>
                  <c:y val="3.562149552501456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8D4-4E38-B001-CB3B70AF850F}"/>
                </c:ext>
              </c:extLst>
            </c:dLbl>
            <c:dLbl>
              <c:idx val="1"/>
              <c:layout>
                <c:manualLayout>
                  <c:x val="6.7567567567567488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8D4-4E38-B001-CB3B70AF850F}"/>
                </c:ext>
              </c:extLst>
            </c:dLbl>
            <c:dLbl>
              <c:idx val="2"/>
              <c:layout>
                <c:manualLayout>
                  <c:x val="6.7567567567567571E-2"/>
                  <c:y val="-3.562149552501587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8D4-4E38-B001-CB3B70AF85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'Digital Impressions'!$C$59:$C$61</c:f>
              <c:strCach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strCache>
            </c:strRef>
          </c:cat>
          <c:val>
            <c:numRef>
              <c:f>'Digital Impressions'!$F$59:$F$61</c:f>
              <c:numCache>
                <c:formatCode>[&gt;=1000000]\ ###\,###\,##0;[&gt;=100000]\ ###\,##0;\ ##,##0</c:formatCode>
                <c:ptCount val="3"/>
                <c:pt idx="0">
                  <c:v>0</c:v>
                </c:pt>
                <c:pt idx="1">
                  <c:v>3765371</c:v>
                </c:pt>
                <c:pt idx="2">
                  <c:v>30035815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8D4-4E38-B001-CB3B70AF850F}"/>
            </c:ext>
          </c:extLst>
        </c:ser>
        <c:ser>
          <c:idx val="3"/>
          <c:order val="3"/>
          <c:tx>
            <c:strRef>
              <c:f>'Digital Impressions'!$G$58</c:f>
              <c:strCache>
                <c:ptCount val="1"/>
                <c:pt idx="0">
                  <c:v>Google Display Impressions</c:v>
                </c:pt>
              </c:strCache>
            </c:strRef>
          </c:tx>
          <c:spPr>
            <a:solidFill>
              <a:srgbClr val="000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5315315315315273E-2"/>
                  <c:y val="-3.562149552501456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8D4-4E38-B001-CB3B70AF850F}"/>
                </c:ext>
              </c:extLst>
            </c:dLbl>
            <c:dLbl>
              <c:idx val="1"/>
              <c:layout>
                <c:manualLayout>
                  <c:x val="6.7567567567567488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8D4-4E38-B001-CB3B70AF850F}"/>
                </c:ext>
              </c:extLst>
            </c:dLbl>
            <c:dLbl>
              <c:idx val="2"/>
              <c:layout>
                <c:manualLayout>
                  <c:x val="6.9819819819819814E-2"/>
                  <c:y val="-3.562149552501456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8D4-4E38-B001-CB3B70AF85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'Digital Impressions'!$C$59:$C$61</c:f>
              <c:strCach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strCache>
            </c:strRef>
          </c:cat>
          <c:val>
            <c:numRef>
              <c:f>'Digital Impressions'!$G$59:$G$61</c:f>
              <c:numCache>
                <c:formatCode>[&gt;=1000000]\ ###\,###\,##0;[&gt;=100000]\ ###\,##0;\ ##,##0</c:formatCode>
                <c:ptCount val="3"/>
                <c:pt idx="0">
                  <c:v>117186997</c:v>
                </c:pt>
                <c:pt idx="1">
                  <c:v>271106125</c:v>
                </c:pt>
                <c:pt idx="2">
                  <c:v>417909653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78D4-4E38-B001-CB3B70AF850F}"/>
            </c:ext>
          </c:extLst>
        </c:ser>
        <c:ser>
          <c:idx val="4"/>
          <c:order val="4"/>
          <c:tx>
            <c:strRef>
              <c:f>'Digital Impressions'!$H$58</c:f>
              <c:strCache>
                <c:ptCount val="1"/>
                <c:pt idx="0">
                  <c:v>Online Video Impressions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0810810810810814E-2"/>
                  <c:y val="-1.424859821000595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8D4-4E38-B001-CB3B70AF850F}"/>
                </c:ext>
              </c:extLst>
            </c:dLbl>
            <c:dLbl>
              <c:idx val="1"/>
              <c:layout>
                <c:manualLayout>
                  <c:x val="6.7567656238916002E-2"/>
                  <c:y val="-1.4024210849680972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8637476058735895E-2"/>
                      <c:h val="4.981680173384122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78D4-4E38-B001-CB3B70AF850F}"/>
                </c:ext>
              </c:extLst>
            </c:dLbl>
            <c:dLbl>
              <c:idx val="2"/>
              <c:layout>
                <c:manualLayout>
                  <c:x val="6.9819819819819814E-2"/>
                  <c:y val="-6.5305320716555726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8D4-4E38-B001-CB3B70AF85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'Digital Impressions'!$C$59:$C$61</c:f>
              <c:strCach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strCache>
            </c:strRef>
          </c:cat>
          <c:val>
            <c:numRef>
              <c:f>'Digital Impressions'!$H$59:$H$61</c:f>
              <c:numCache>
                <c:formatCode>[&gt;=1000000]\ ###\,###\,##0;[&gt;=100000]\ ###\,##0;\ ##,##0</c:formatCode>
                <c:ptCount val="3"/>
                <c:pt idx="0">
                  <c:v>5441192</c:v>
                </c:pt>
                <c:pt idx="1">
                  <c:v>23665532</c:v>
                </c:pt>
                <c:pt idx="2">
                  <c:v>148592591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78D4-4E38-B001-CB3B70AF850F}"/>
            </c:ext>
          </c:extLst>
        </c:ser>
        <c:ser>
          <c:idx val="5"/>
          <c:order val="5"/>
          <c:tx>
            <c:strRef>
              <c:f>'Digital Impressions'!$I$58</c:f>
              <c:strCache>
                <c:ptCount val="1"/>
                <c:pt idx="0">
                  <c:v>META Agg Impressions</c:v>
                </c:pt>
              </c:strCache>
            </c:strRef>
          </c:tx>
          <c:spPr>
            <a:solidFill>
              <a:srgbClr val="1E4E79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756756756756753E-2"/>
                  <c:y val="-1.424859821000582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8D4-4E38-B001-CB3B70AF850F}"/>
                </c:ext>
              </c:extLst>
            </c:dLbl>
            <c:dLbl>
              <c:idx val="1"/>
              <c:layout>
                <c:manualLayout>
                  <c:x val="6.9819819819819731E-2"/>
                  <c:y val="-3.20593459725132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8D4-4E38-B001-CB3B70AF850F}"/>
                </c:ext>
              </c:extLst>
            </c:dLbl>
            <c:dLbl>
              <c:idx val="2"/>
              <c:layout>
                <c:manualLayout>
                  <c:x val="6.9819819819819814E-2"/>
                  <c:y val="-2.13728973150087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8D4-4E38-B001-CB3B70AF85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'Digital Impressions'!$C$59:$C$61</c:f>
              <c:strCach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strCache>
            </c:strRef>
          </c:cat>
          <c:val>
            <c:numRef>
              <c:f>'Digital Impressions'!$I$59:$I$61</c:f>
              <c:numCache>
                <c:formatCode>[&gt;=1000000]\ ###\,###\,##0;[&gt;=100000]\ ###\,##0;\ ##,##0</c:formatCode>
                <c:ptCount val="3"/>
                <c:pt idx="0">
                  <c:v>244671009</c:v>
                </c:pt>
                <c:pt idx="1">
                  <c:v>410464369</c:v>
                </c:pt>
                <c:pt idx="2">
                  <c:v>805340628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78D4-4E38-B001-CB3B70AF850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214207552"/>
        <c:axId val="214208032"/>
      </c:barChart>
      <c:catAx>
        <c:axId val="214207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Year</a:t>
                </a:r>
              </a:p>
            </c:rich>
          </c:tx>
          <c:layout>
            <c:manualLayout>
              <c:xMode val="edge"/>
              <c:yMode val="edge"/>
              <c:x val="0.5378385882300678"/>
              <c:y val="0.937427821522309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214208032"/>
        <c:crosses val="autoZero"/>
        <c:auto val="1"/>
        <c:lblAlgn val="ctr"/>
        <c:lblOffset val="100"/>
        <c:noMultiLvlLbl val="0"/>
      </c:catAx>
      <c:valAx>
        <c:axId val="21420803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Digital</a:t>
                </a:r>
                <a:r>
                  <a:rPr lang="en-IN" baseline="0"/>
                  <a:t> Impressions</a:t>
                </a:r>
                <a:endParaRPr lang="en-IN"/>
              </a:p>
            </c:rich>
          </c:tx>
          <c:layout>
            <c:manualLayout>
              <c:xMode val="edge"/>
              <c:yMode val="edge"/>
              <c:x val="1.5662493992106594E-2"/>
              <c:y val="0.354838473664630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IN"/>
            </a:p>
          </c:txPr>
        </c:title>
        <c:numFmt formatCode="[&gt;=1000000]\ ###\,###\,##0;[&gt;=100000]\ ###\,##0;\ #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214207552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5.4082308822821688E-2"/>
                <c:y val="0.27226369851916654"/>
              </c:manualLayout>
            </c:layout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8.3515828076315912E-2"/>
          <c:y val="0.11382813259453679"/>
          <c:w val="0.90249166864125796"/>
          <c:h val="0.116413716329802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n-IN"/>
              <a:t>Yearly Proportion of Digital Impressions</a:t>
            </a:r>
          </a:p>
        </c:rich>
      </c:tx>
      <c:layout>
        <c:manualLayout>
          <c:xMode val="edge"/>
          <c:yMode val="edge"/>
          <c:x val="0.2339009439372777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33299802282424"/>
          <c:y val="0.28103713427007859"/>
          <c:w val="0.87647912403020112"/>
          <c:h val="0.603689631147563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'Digital Impressions'!$D$64</c:f>
              <c:strCache>
                <c:ptCount val="1"/>
                <c:pt idx="0">
                  <c:v>Paid Search Impressions</c:v>
                </c:pt>
              </c:strCache>
            </c:strRef>
          </c:tx>
          <c:spPr>
            <a:solidFill>
              <a:srgbClr val="4472C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8.5525636091785581E-2"/>
                  <c:y val="-3.502206803932950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856-47F7-961B-479C4F8332DA}"/>
                </c:ext>
              </c:extLst>
            </c:dLbl>
            <c:dLbl>
              <c:idx val="1"/>
              <c:layout>
                <c:manualLayout>
                  <c:x val="8.5525636091785651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856-47F7-961B-479C4F8332DA}"/>
                </c:ext>
              </c:extLst>
            </c:dLbl>
            <c:dLbl>
              <c:idx val="2"/>
              <c:layout>
                <c:manualLayout>
                  <c:x val="8.5525636091785429E-2"/>
                  <c:y val="-3.502206803932950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856-47F7-961B-479C4F8332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'Digital Impressions'!$C$65:$C$67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'Digital Impressions'!$D$65:$D$67</c:f>
              <c:numCache>
                <c:formatCode>0.0%</c:formatCode>
                <c:ptCount val="3"/>
                <c:pt idx="0">
                  <c:v>2.2229357379400009E-3</c:v>
                </c:pt>
                <c:pt idx="1">
                  <c:v>1.9521377282228566E-3</c:v>
                </c:pt>
                <c:pt idx="2">
                  <c:v>6.0775207634295803E-4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856-47F7-961B-479C4F8332DA}"/>
            </c:ext>
          </c:extLst>
        </c:ser>
        <c:ser>
          <c:idx val="1"/>
          <c:order val="1"/>
          <c:tx>
            <c:strRef>
              <c:f>'Digital Impressions'!$E$64</c:f>
              <c:strCache>
                <c:ptCount val="1"/>
                <c:pt idx="0">
                  <c:v>Direct Display Impressions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8.1353653843405802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856-47F7-961B-479C4F8332DA}"/>
                </c:ext>
              </c:extLst>
            </c:dLbl>
            <c:dLbl>
              <c:idx val="1"/>
              <c:layout>
                <c:manualLayout>
                  <c:x val="8.3439644967595608E-2"/>
                  <c:y val="-1.2841276604231032E-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856-47F7-961B-479C4F8332DA}"/>
                </c:ext>
              </c:extLst>
            </c:dLbl>
            <c:dLbl>
              <c:idx val="2"/>
              <c:layout>
                <c:manualLayout>
                  <c:x val="8.3439644967595691E-2"/>
                  <c:y val="-1.05066204117989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856-47F7-961B-479C4F8332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'Digital Impressions'!$C$65:$C$67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'Digital Impressions'!$E$65:$E$67</c:f>
              <c:numCache>
                <c:formatCode>0%</c:formatCode>
                <c:ptCount val="3"/>
                <c:pt idx="0">
                  <c:v>0.24177893670452746</c:v>
                </c:pt>
                <c:pt idx="1">
                  <c:v>0.28171976478640359</c:v>
                </c:pt>
                <c:pt idx="2">
                  <c:v>0.23432799127964332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856-47F7-961B-479C4F8332DA}"/>
            </c:ext>
          </c:extLst>
        </c:ser>
        <c:ser>
          <c:idx val="3"/>
          <c:order val="2"/>
          <c:tx>
            <c:strRef>
              <c:f>'Digital Impressions'!$F$64</c:f>
              <c:strCache>
                <c:ptCount val="1"/>
                <c:pt idx="0">
                  <c:v>Programmatic Display Impressions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7.9267662719215898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856-47F7-961B-479C4F8332DA}"/>
                </c:ext>
              </c:extLst>
            </c:dLbl>
            <c:dLbl>
              <c:idx val="1"/>
              <c:layout>
                <c:manualLayout>
                  <c:x val="8.3439644967595691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856-47F7-961B-479C4F8332DA}"/>
                </c:ext>
              </c:extLst>
            </c:dLbl>
            <c:dLbl>
              <c:idx val="2"/>
              <c:layout>
                <c:manualLayout>
                  <c:x val="7.7181671595026008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856-47F7-961B-479C4F8332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'Digital Impressions'!$C$65:$C$67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'Digital Impressions'!$F$65:$F$67</c:f>
              <c:numCache>
                <c:formatCode>0.0%</c:formatCode>
                <c:ptCount val="3"/>
                <c:pt idx="0" formatCode="0%">
                  <c:v>0</c:v>
                </c:pt>
                <c:pt idx="1">
                  <c:v>3.8042817068759576E-3</c:v>
                </c:pt>
                <c:pt idx="2" formatCode="0%">
                  <c:v>1.6391809568663564E-2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856-47F7-961B-479C4F8332DA}"/>
            </c:ext>
          </c:extLst>
        </c:ser>
        <c:ser>
          <c:idx val="2"/>
          <c:order val="3"/>
          <c:tx>
            <c:strRef>
              <c:f>'Digital Impressions'!$G$64</c:f>
              <c:strCache>
                <c:ptCount val="1"/>
                <c:pt idx="0">
                  <c:v>Google Display Impressions</c:v>
                </c:pt>
              </c:strCache>
            </c:strRef>
          </c:tx>
          <c:spPr>
            <a:solidFill>
              <a:srgbClr val="000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8.552563609178554E-2"/>
                  <c:y val="-1.2841276604231032E-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856-47F7-961B-479C4F8332DA}"/>
                </c:ext>
              </c:extLst>
            </c:dLbl>
            <c:dLbl>
              <c:idx val="1"/>
              <c:layout>
                <c:manualLayout>
                  <c:x val="8.1353653843405718E-2"/>
                  <c:y val="-6.4206383021155161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856-47F7-961B-479C4F8332DA}"/>
                </c:ext>
              </c:extLst>
            </c:dLbl>
            <c:dLbl>
              <c:idx val="2"/>
              <c:layout>
                <c:manualLayout>
                  <c:x val="8.1353653843405649E-2"/>
                  <c:y val="-3.502206803932950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856-47F7-961B-479C4F8332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'Digital Impressions'!$C$65:$C$67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'Digital Impressions'!$G$65:$G$67</c:f>
              <c:numCache>
                <c:formatCode>0%</c:formatCode>
                <c:ptCount val="3"/>
                <c:pt idx="0">
                  <c:v>0.24120158929965912</c:v>
                </c:pt>
                <c:pt idx="1">
                  <c:v>0.27390768982911029</c:v>
                </c:pt>
                <c:pt idx="2">
                  <c:v>0.2280709029830644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F856-47F7-961B-479C4F8332DA}"/>
            </c:ext>
          </c:extLst>
        </c:ser>
        <c:ser>
          <c:idx val="4"/>
          <c:order val="4"/>
          <c:tx>
            <c:strRef>
              <c:f>'Digital Impressions'!$H$64</c:f>
              <c:strCache>
                <c:ptCount val="1"/>
                <c:pt idx="0">
                  <c:v>Online Video Impressions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7.718167159502598E-2"/>
                  <c:y val="-6.4206383021155161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856-47F7-961B-479C4F8332DA}"/>
                </c:ext>
              </c:extLst>
            </c:dLbl>
            <c:dLbl>
              <c:idx val="1"/>
              <c:layout>
                <c:manualLayout>
                  <c:x val="7.7181671595025939E-2"/>
                  <c:y val="-3.502206803932950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856-47F7-961B-479C4F8332DA}"/>
                </c:ext>
              </c:extLst>
            </c:dLbl>
            <c:dLbl>
              <c:idx val="2"/>
              <c:layout>
                <c:manualLayout>
                  <c:x val="7.9267662719215898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856-47F7-961B-479C4F8332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'Digital Impressions'!$C$65:$C$67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'Digital Impressions'!$H$65:$H$67</c:f>
              <c:numCache>
                <c:formatCode>0%</c:formatCode>
                <c:ptCount val="3"/>
                <c:pt idx="0">
                  <c:v>1.1199400886470286E-2</c:v>
                </c:pt>
                <c:pt idx="1">
                  <c:v>2.3910087603874253E-2</c:v>
                </c:pt>
                <c:pt idx="2">
                  <c:v>8.1093236690474746E-2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F856-47F7-961B-479C4F8332DA}"/>
            </c:ext>
          </c:extLst>
        </c:ser>
        <c:ser>
          <c:idx val="5"/>
          <c:order val="5"/>
          <c:tx>
            <c:strRef>
              <c:f>'Digital Impressions'!$I$64</c:f>
              <c:strCache>
                <c:ptCount val="1"/>
                <c:pt idx="0">
                  <c:v>META Agg Impressions</c:v>
                </c:pt>
              </c:strCache>
            </c:strRef>
          </c:tx>
          <c:spPr>
            <a:solidFill>
              <a:srgbClr val="1E4E79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8.3439644967595691E-2"/>
                  <c:y val="-7.00441360786590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856-47F7-961B-479C4F8332DA}"/>
                </c:ext>
              </c:extLst>
            </c:dLbl>
            <c:dLbl>
              <c:idx val="1"/>
              <c:layout>
                <c:manualLayout>
                  <c:x val="8.3439644967595608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856-47F7-961B-479C4F8332DA}"/>
                </c:ext>
              </c:extLst>
            </c:dLbl>
            <c:dLbl>
              <c:idx val="2"/>
              <c:layout>
                <c:manualLayout>
                  <c:x val="8.1353653843405649E-2"/>
                  <c:y val="-3.502206803932950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856-47F7-961B-479C4F8332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'Digital Impressions'!$C$65:$C$67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'Digital Impressions'!$I$65:$I$67</c:f>
              <c:numCache>
                <c:formatCode>0%</c:formatCode>
                <c:ptCount val="3"/>
                <c:pt idx="0">
                  <c:v>0.5035971373714031</c:v>
                </c:pt>
                <c:pt idx="1">
                  <c:v>0.41470603834551306</c:v>
                </c:pt>
                <c:pt idx="2">
                  <c:v>0.43950830740181096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F856-47F7-961B-479C4F8332D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08058463"/>
        <c:axId val="74328623"/>
      </c:barChart>
      <c:catAx>
        <c:axId val="30805846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74328623"/>
        <c:crosses val="autoZero"/>
        <c:auto val="1"/>
        <c:lblAlgn val="ctr"/>
        <c:lblOffset val="100"/>
        <c:noMultiLvlLbl val="0"/>
      </c:catAx>
      <c:valAx>
        <c:axId val="74328623"/>
        <c:scaling>
          <c:orientation val="minMax"/>
          <c:max val="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Proportion of</a:t>
                </a:r>
                <a:r>
                  <a:rPr lang="en-IN" baseline="0"/>
                  <a:t> Digital Impressions</a:t>
                </a:r>
              </a:p>
            </c:rich>
          </c:tx>
          <c:layout>
            <c:manualLayout>
              <c:xMode val="edge"/>
              <c:yMode val="edge"/>
              <c:x val="1.440685113589593E-2"/>
              <c:y val="0.286753419436431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3080584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8.3771097841988523E-2"/>
          <c:y val="8.4940706803457819E-2"/>
          <c:w val="0.86552859110379377"/>
          <c:h val="0.119208959196740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n-IN"/>
              <a:t>Yearly Comparison of Average</a:t>
            </a:r>
            <a:r>
              <a:rPr lang="en-IN" baseline="0"/>
              <a:t> Digital Impressions</a:t>
            </a:r>
            <a:endParaRPr lang="en-IN"/>
          </a:p>
        </c:rich>
      </c:tx>
      <c:layout>
        <c:manualLayout>
          <c:xMode val="edge"/>
          <c:yMode val="edge"/>
          <c:x val="0.19405025006570933"/>
          <c:y val="1.68351641230031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IN"/>
        </a:p>
      </c:txPr>
    </c:title>
    <c:autoTitleDeleted val="0"/>
    <c:plotArea>
      <c:layout>
        <c:manualLayout>
          <c:layoutTarget val="inner"/>
          <c:xMode val="edge"/>
          <c:yMode val="edge"/>
          <c:x val="0.1585277774692832"/>
          <c:y val="0.23494160375118608"/>
          <c:w val="0.81673188141992159"/>
          <c:h val="0.658133540502076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'Digital Impressions'!$D$71</c:f>
              <c:strCache>
                <c:ptCount val="1"/>
                <c:pt idx="0">
                  <c:v>Paid Search Impressions</c:v>
                </c:pt>
              </c:strCache>
            </c:strRef>
          </c:tx>
          <c:spPr>
            <a:solidFill>
              <a:srgbClr val="4472C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8097492641661946E-2"/>
                  <c:y val="1.416055504915762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C10-4680-982C-3891274694E0}"/>
                </c:ext>
              </c:extLst>
            </c:dLbl>
            <c:dLbl>
              <c:idx val="2"/>
              <c:layout>
                <c:manualLayout>
                  <c:x val="5.8097492641661988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C10-4680-982C-3891274694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'Digital Impressions'!$C$72:$C$74</c:f>
              <c:strCach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strCache>
            </c:strRef>
          </c:cat>
          <c:val>
            <c:numRef>
              <c:f>'Digital Impressions'!$D$72:$D$74</c:f>
              <c:numCache>
                <c:formatCode>[&gt;=1000000]\ ###\,###\,##0;[&gt;=100000]\ ###\,##0;\ ##,##0</c:formatCode>
                <c:ptCount val="3"/>
                <c:pt idx="0">
                  <c:v>90000.5</c:v>
                </c:pt>
                <c:pt idx="1">
                  <c:v>161014.25</c:v>
                </c:pt>
                <c:pt idx="2">
                  <c:v>92802.083333333328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10-4680-982C-3891274694E0}"/>
            </c:ext>
          </c:extLst>
        </c:ser>
        <c:ser>
          <c:idx val="1"/>
          <c:order val="1"/>
          <c:tx>
            <c:strRef>
              <c:f>'Digital Impressions'!$E$71</c:f>
              <c:strCache>
                <c:ptCount val="1"/>
                <c:pt idx="0">
                  <c:v>Direct Display Impressions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0249251628390128E-2"/>
                  <c:y val="7.080277524578877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C10-4680-982C-3891274694E0}"/>
                </c:ext>
              </c:extLst>
            </c:dLbl>
            <c:dLbl>
              <c:idx val="1"/>
              <c:layout>
                <c:manualLayout>
                  <c:x val="6.4552769601846652E-2"/>
                  <c:y val="7.08027752457874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C10-4680-982C-3891274694E0}"/>
                </c:ext>
              </c:extLst>
            </c:dLbl>
            <c:dLbl>
              <c:idx val="2"/>
              <c:layout>
                <c:manualLayout>
                  <c:x val="6.240101061511826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C10-4680-982C-3891274694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'Digital Impressions'!$C$72:$C$74</c:f>
              <c:strCach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strCache>
            </c:strRef>
          </c:cat>
          <c:val>
            <c:numRef>
              <c:f>'Digital Impressions'!$E$72:$E$74</c:f>
              <c:numCache>
                <c:formatCode>[&gt;=1000000]\ ###\,###\,##0;[&gt;=100000]\ ###\,##0;\ ##,##0</c:formatCode>
                <c:ptCount val="3"/>
                <c:pt idx="0">
                  <c:v>9788958.277777778</c:v>
                </c:pt>
                <c:pt idx="1">
                  <c:v>23236524.75</c:v>
                </c:pt>
                <c:pt idx="2">
                  <c:v>35781244.722222224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C10-4680-982C-3891274694E0}"/>
            </c:ext>
          </c:extLst>
        </c:ser>
        <c:ser>
          <c:idx val="2"/>
          <c:order val="2"/>
          <c:tx>
            <c:strRef>
              <c:f>'Digital Impressions'!$F$71</c:f>
              <c:strCache>
                <c:ptCount val="1"/>
                <c:pt idx="0">
                  <c:v>Programmatic Display Impressions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8097448691956551E-2"/>
                  <c:y val="5.3393104100784046E-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C10-4680-982C-3891274694E0}"/>
                </c:ext>
              </c:extLst>
            </c:dLbl>
            <c:dLbl>
              <c:idx val="1"/>
              <c:layout>
                <c:manualLayout>
                  <c:x val="5.8097492641661905E-2"/>
                  <c:y val="3.540138762289438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C10-4680-982C-3891274694E0}"/>
                </c:ext>
              </c:extLst>
            </c:dLbl>
            <c:dLbl>
              <c:idx val="2"/>
              <c:layout>
                <c:manualLayout>
                  <c:x val="5.8097492641661988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C10-4680-982C-3891274694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'Digital Impressions'!$C$72:$C$74</c:f>
              <c:strCach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strCache>
            </c:strRef>
          </c:cat>
          <c:val>
            <c:numRef>
              <c:f>'Digital Impressions'!$F$72:$F$74</c:f>
              <c:numCache>
                <c:formatCode>[&gt;=1000000]\ ###\,###\,##0;[&gt;=100000]\ ###\,##0;\ ##,##0</c:formatCode>
                <c:ptCount val="3"/>
                <c:pt idx="0">
                  <c:v>0</c:v>
                </c:pt>
                <c:pt idx="1">
                  <c:v>313780.91666666669</c:v>
                </c:pt>
                <c:pt idx="2">
                  <c:v>2502984.5833333335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C10-4680-982C-3891274694E0}"/>
            </c:ext>
          </c:extLst>
        </c:ser>
        <c:ser>
          <c:idx val="3"/>
          <c:order val="3"/>
          <c:tx>
            <c:strRef>
              <c:f>'Digital Impressions'!$G$71</c:f>
              <c:strCache>
                <c:ptCount val="1"/>
                <c:pt idx="0">
                  <c:v>Google Display Impressions</c:v>
                </c:pt>
              </c:strCache>
            </c:strRef>
          </c:tx>
          <c:spPr>
            <a:solidFill>
              <a:srgbClr val="000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0249174680442732E-2"/>
                  <c:y val="-7.000029601358231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C10-4680-982C-3891274694E0}"/>
                </c:ext>
              </c:extLst>
            </c:dLbl>
            <c:dLbl>
              <c:idx val="1"/>
              <c:layout>
                <c:manualLayout>
                  <c:x val="6.2401010615118352E-2"/>
                  <c:y val="-1.298035884484824E-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C10-4680-982C-3891274694E0}"/>
                </c:ext>
              </c:extLst>
            </c:dLbl>
            <c:dLbl>
              <c:idx val="2"/>
              <c:layout>
                <c:manualLayout>
                  <c:x val="6.240101061511826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C10-4680-982C-3891274694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'Digital Impressions'!$C$72:$C$74</c:f>
              <c:strCach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strCache>
            </c:strRef>
          </c:cat>
          <c:val>
            <c:numRef>
              <c:f>'Digital Impressions'!$G$72:$G$74</c:f>
              <c:numCache>
                <c:formatCode>[&gt;=1000000]\ ###\,###\,##0;[&gt;=100000]\ ###\,##0;\ ##,##0</c:formatCode>
                <c:ptCount val="3"/>
                <c:pt idx="0">
                  <c:v>9765583.083333334</c:v>
                </c:pt>
                <c:pt idx="1">
                  <c:v>22592177.083333332</c:v>
                </c:pt>
                <c:pt idx="2">
                  <c:v>34825804.416666664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C10-4680-982C-3891274694E0}"/>
            </c:ext>
          </c:extLst>
        </c:ser>
        <c:ser>
          <c:idx val="4"/>
          <c:order val="4"/>
          <c:tx>
            <c:strRef>
              <c:f>'Digital Impressions'!$H$71</c:f>
              <c:strCache>
                <c:ptCount val="1"/>
                <c:pt idx="0">
                  <c:v>Online Video Impressions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8097448691956551E-2"/>
                  <c:y val="-1.764738917403634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C10-4680-982C-3891274694E0}"/>
                </c:ext>
              </c:extLst>
            </c:dLbl>
            <c:dLbl>
              <c:idx val="1"/>
              <c:layout>
                <c:manualLayout>
                  <c:x val="6.0249251628390128E-2"/>
                  <c:y val="-1.298035884484824E-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C10-4680-982C-3891274694E0}"/>
                </c:ext>
              </c:extLst>
            </c:dLbl>
            <c:dLbl>
              <c:idx val="2"/>
              <c:layout>
                <c:manualLayout>
                  <c:x val="6.240101061511826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C10-4680-982C-3891274694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'Digital Impressions'!$C$72:$C$74</c:f>
              <c:strCach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strCache>
            </c:strRef>
          </c:cat>
          <c:val>
            <c:numRef>
              <c:f>'Digital Impressions'!$H$72:$H$74</c:f>
              <c:numCache>
                <c:formatCode>[&gt;=1000000]\ ###\,###\,##0;[&gt;=100000]\ ###\,##0;\ ##,##0</c:formatCode>
                <c:ptCount val="3"/>
                <c:pt idx="0">
                  <c:v>5441192</c:v>
                </c:pt>
                <c:pt idx="1">
                  <c:v>23665532</c:v>
                </c:pt>
                <c:pt idx="2">
                  <c:v>148592591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3C10-4680-982C-3891274694E0}"/>
            </c:ext>
          </c:extLst>
        </c:ser>
        <c:ser>
          <c:idx val="5"/>
          <c:order val="5"/>
          <c:tx>
            <c:strRef>
              <c:f>'Digital Impressions'!$I$71</c:f>
              <c:strCache>
                <c:ptCount val="1"/>
                <c:pt idx="0">
                  <c:v>META Agg Impressions</c:v>
                </c:pt>
              </c:strCache>
            </c:strRef>
          </c:tx>
          <c:spPr>
            <a:solidFill>
              <a:srgbClr val="1E4E79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025181256172453E-2"/>
                  <c:y val="-2.129481269715149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C10-4680-982C-3891274694E0}"/>
                </c:ext>
              </c:extLst>
            </c:dLbl>
            <c:dLbl>
              <c:idx val="1"/>
              <c:layout>
                <c:manualLayout>
                  <c:x val="6.4552769601846569E-2"/>
                  <c:y val="-3.186124886060501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C10-4680-982C-3891274694E0}"/>
                </c:ext>
              </c:extLst>
            </c:dLbl>
            <c:dLbl>
              <c:idx val="2"/>
              <c:layout>
                <c:manualLayout>
                  <c:x val="6.4552769601846652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C10-4680-982C-3891274694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'Digital Impressions'!$C$72:$C$74</c:f>
              <c:strCach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strCache>
            </c:strRef>
          </c:cat>
          <c:val>
            <c:numRef>
              <c:f>'Digital Impressions'!$I$72:$I$74</c:f>
              <c:numCache>
                <c:formatCode>[&gt;=1000000]\ ###\,###\,##0;[&gt;=100000]\ ###\,##0;\ ##,##0</c:formatCode>
                <c:ptCount val="3"/>
                <c:pt idx="0">
                  <c:v>244671009</c:v>
                </c:pt>
                <c:pt idx="1">
                  <c:v>410464369</c:v>
                </c:pt>
                <c:pt idx="2">
                  <c:v>805340628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3C10-4680-982C-3891274694E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214207552"/>
        <c:axId val="214208032"/>
      </c:barChart>
      <c:catAx>
        <c:axId val="214207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Year</a:t>
                </a:r>
              </a:p>
            </c:rich>
          </c:tx>
          <c:layout>
            <c:manualLayout>
              <c:xMode val="edge"/>
              <c:yMode val="edge"/>
              <c:x val="0.5378385882300678"/>
              <c:y val="0.937427821522309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214208032"/>
        <c:crosses val="autoZero"/>
        <c:auto val="1"/>
        <c:lblAlgn val="ctr"/>
        <c:lblOffset val="100"/>
        <c:noMultiLvlLbl val="0"/>
      </c:catAx>
      <c:valAx>
        <c:axId val="214208032"/>
        <c:scaling>
          <c:orientation val="minMax"/>
          <c:max val="160000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Digital</a:t>
                </a:r>
                <a:r>
                  <a:rPr lang="en-IN" baseline="0"/>
                  <a:t> Impressions</a:t>
                </a:r>
                <a:endParaRPr lang="en-IN"/>
              </a:p>
            </c:rich>
          </c:tx>
          <c:layout>
            <c:manualLayout>
              <c:xMode val="edge"/>
              <c:yMode val="edge"/>
              <c:x val="1.7911652887681068E-2"/>
              <c:y val="0.490641984145921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IN"/>
            </a:p>
          </c:txPr>
        </c:title>
        <c:numFmt formatCode="[&gt;=1000000]\ ###\,###\,##0;[&gt;=100000]\ ###\,##0;\ #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214207552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6.1134495000536783E-2"/>
                <c:y val="0.25991801950682086"/>
              </c:manualLayout>
            </c:layout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0729802378603129"/>
          <c:y val="0.10112955688665327"/>
          <c:w val="0.88079491822959599"/>
          <c:h val="0.11089540355537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n-IN"/>
              <a:t>Yearly Total</a:t>
            </a:r>
            <a:r>
              <a:rPr lang="en-IN" baseline="0"/>
              <a:t> </a:t>
            </a:r>
            <a:r>
              <a:rPr lang="en-IN"/>
              <a:t>Clicks</a:t>
            </a:r>
          </a:p>
        </c:rich>
      </c:tx>
      <c:layout>
        <c:manualLayout>
          <c:xMode val="edge"/>
          <c:yMode val="edge"/>
          <c:x val="0.36106216376797179"/>
          <c:y val="1.62193674974155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143236921350106"/>
          <c:y val="0.1617916485832972"/>
          <c:w val="0.79563863515477418"/>
          <c:h val="0.7189537425757898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'Clicks &amp; Views'!$K$55</c:f>
              <c:strCache>
                <c:ptCount val="1"/>
                <c:pt idx="0">
                  <c:v>Paid Search Clicks</c:v>
                </c:pt>
              </c:strCache>
            </c:strRef>
          </c:tx>
          <c:spPr>
            <a:solidFill>
              <a:srgbClr val="4472C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4102597763777858E-2"/>
                  <c:y val="-4.08786542807576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3D4-42F2-B3F3-D669D8D1DBD6}"/>
                </c:ext>
              </c:extLst>
            </c:dLbl>
            <c:dLbl>
              <c:idx val="1"/>
              <c:layout>
                <c:manualLayout>
                  <c:x val="6.923076923076913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3D4-42F2-B3F3-D669D8D1DBD6}"/>
                </c:ext>
              </c:extLst>
            </c:dLbl>
            <c:dLbl>
              <c:idx val="2"/>
              <c:layout>
                <c:manualLayout>
                  <c:x val="7.179487179487179E-2"/>
                  <c:y val="-1.5014841562284022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3D4-42F2-B3F3-D669D8D1DBD6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'Clicks &amp; Views'!$J$56:$J$58</c:f>
              <c:strCach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strCache>
            </c:strRef>
          </c:cat>
          <c:val>
            <c:numRef>
              <c:f>'Clicks &amp; Views'!$K$56:$K$58</c:f>
              <c:numCache>
                <c:formatCode>[&gt;=1000000]\ ###\,###\,##0;[&gt;=100000]\ ###\,##0;\ ##,##0</c:formatCode>
                <c:ptCount val="3"/>
                <c:pt idx="0">
                  <c:v>59428</c:v>
                </c:pt>
                <c:pt idx="1">
                  <c:v>110205</c:v>
                </c:pt>
                <c:pt idx="2">
                  <c:v>69282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3D4-42F2-B3F3-D669D8D1DBD6}"/>
            </c:ext>
          </c:extLst>
        </c:ser>
        <c:ser>
          <c:idx val="1"/>
          <c:order val="1"/>
          <c:tx>
            <c:strRef>
              <c:f>'Clicks &amp; Views'!$L$55</c:f>
              <c:strCache>
                <c:ptCount val="1"/>
                <c:pt idx="0">
                  <c:v>META Clicks</c:v>
                </c:pt>
              </c:strCache>
            </c:strRef>
          </c:tx>
          <c:spPr>
            <a:solidFill>
              <a:srgbClr val="1E4E79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4102564102564097E-2"/>
                  <c:y val="-4.09500409500424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3D4-42F2-B3F3-D669D8D1DBD6}"/>
                </c:ext>
              </c:extLst>
            </c:dLbl>
            <c:dLbl>
              <c:idx val="1"/>
              <c:layout>
                <c:manualLayout>
                  <c:x val="6.6666666666666569E-2"/>
                  <c:y val="-2.86650286650286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3D4-42F2-B3F3-D669D8D1DBD6}"/>
                </c:ext>
              </c:extLst>
            </c:dLbl>
            <c:dLbl>
              <c:idx val="2"/>
              <c:layout>
                <c:manualLayout>
                  <c:x val="6.9230769230769235E-2"/>
                  <c:y val="-4.0950040950040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3D4-42F2-B3F3-D669D8D1DBD6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'Clicks &amp; Views'!$J$56:$J$58</c:f>
              <c:strCach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strCache>
            </c:strRef>
          </c:cat>
          <c:val>
            <c:numRef>
              <c:f>'Clicks &amp; Views'!$L$56:$L$58</c:f>
              <c:numCache>
                <c:formatCode>[&gt;=1000000]\ ###\,###\,##0;[&gt;=100000]\ ###\,##0;\ ##,##0</c:formatCode>
                <c:ptCount val="3"/>
                <c:pt idx="0">
                  <c:v>826501</c:v>
                </c:pt>
                <c:pt idx="1">
                  <c:v>2210645</c:v>
                </c:pt>
                <c:pt idx="2">
                  <c:v>3852737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3D4-42F2-B3F3-D669D8D1DBD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1228727151"/>
        <c:axId val="1228727631"/>
      </c:barChart>
      <c:catAx>
        <c:axId val="122872715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1228727631"/>
        <c:crosses val="autoZero"/>
        <c:auto val="1"/>
        <c:lblAlgn val="ctr"/>
        <c:lblOffset val="100"/>
        <c:noMultiLvlLbl val="0"/>
      </c:catAx>
      <c:valAx>
        <c:axId val="1228727631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Clicks</a:t>
                </a:r>
                <a:endParaRPr lang="en-IN" baseline="0"/>
              </a:p>
            </c:rich>
          </c:tx>
          <c:layout>
            <c:manualLayout>
              <c:xMode val="edge"/>
              <c:yMode val="edge"/>
              <c:x val="2.0721582879063193E-2"/>
              <c:y val="0.468718682891911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IN"/>
            </a:p>
          </c:txPr>
        </c:title>
        <c:numFmt formatCode="#,##0.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1228727151"/>
        <c:crosses val="autoZero"/>
        <c:crossBetween val="between"/>
        <c:dispUnits>
          <c:builtInUnit val="million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6554142955378559"/>
          <c:y val="0.10908467441708991"/>
          <c:w val="0.59158657620731292"/>
          <c:h val="6.8426241776935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n-IN"/>
              <a:t>Yearly Average</a:t>
            </a:r>
            <a:r>
              <a:rPr lang="en-IN" baseline="0"/>
              <a:t> </a:t>
            </a:r>
            <a:r>
              <a:rPr lang="en-IN"/>
              <a:t>Clicks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475871675808012"/>
          <c:y val="0.1617916485832972"/>
          <c:w val="0.75231267557900128"/>
          <c:h val="0.7189537425757898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'Clicks &amp; Views'!$K$67</c:f>
              <c:strCache>
                <c:ptCount val="1"/>
                <c:pt idx="0">
                  <c:v>Paid Search Clicks</c:v>
                </c:pt>
              </c:strCache>
            </c:strRef>
          </c:tx>
          <c:spPr>
            <a:solidFill>
              <a:srgbClr val="4472C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7.6923076923076927E-2"/>
                  <c:y val="-1.6380016380016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F63-4511-9820-6412CA263590}"/>
                </c:ext>
              </c:extLst>
            </c:dLbl>
            <c:dLbl>
              <c:idx val="1"/>
              <c:layout>
                <c:manualLayout>
                  <c:x val="8.461538461538462E-2"/>
                  <c:y val="-8.190008190008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63-4511-9820-6412CA263590}"/>
                </c:ext>
              </c:extLst>
            </c:dLbl>
            <c:dLbl>
              <c:idx val="2"/>
              <c:layout>
                <c:manualLayout>
                  <c:x val="8.2051282051281857E-2"/>
                  <c:y val="-1.22850122850124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63-4511-9820-6412CA2635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'Clicks &amp; Views'!$J$68:$J$70</c:f>
              <c:strCach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strCache>
            </c:strRef>
          </c:cat>
          <c:val>
            <c:numRef>
              <c:f>'Clicks &amp; Views'!$K$68:$K$70</c:f>
              <c:numCache>
                <c:formatCode>[&gt;=1000000]\ ###\,###\,##0;[&gt;=100000]\ ###\,##0;\ ##,##0</c:formatCode>
                <c:ptCount val="3"/>
                <c:pt idx="0">
                  <c:v>4952.333333333333</c:v>
                </c:pt>
                <c:pt idx="1">
                  <c:v>9183.75</c:v>
                </c:pt>
                <c:pt idx="2">
                  <c:v>5773.5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63-4511-9820-6412CA263590}"/>
            </c:ext>
          </c:extLst>
        </c:ser>
        <c:ser>
          <c:idx val="1"/>
          <c:order val="1"/>
          <c:tx>
            <c:strRef>
              <c:f>'Clicks &amp; Views'!$L$67</c:f>
              <c:strCache>
                <c:ptCount val="1"/>
                <c:pt idx="0">
                  <c:v>META Clicks</c:v>
                </c:pt>
              </c:strCache>
            </c:strRef>
          </c:tx>
          <c:spPr>
            <a:solidFill>
              <a:srgbClr val="1E4E79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8.461538461538462E-2"/>
                  <c:y val="-8.19000819000819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F63-4511-9820-6412CA263590}"/>
                </c:ext>
              </c:extLst>
            </c:dLbl>
            <c:dLbl>
              <c:idx val="1"/>
              <c:layout>
                <c:manualLayout>
                  <c:x val="9.2307692307692313E-2"/>
                  <c:y val="-2.04750204750204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F63-4511-9820-6412CA263590}"/>
                </c:ext>
              </c:extLst>
            </c:dLbl>
            <c:dLbl>
              <c:idx val="2"/>
              <c:layout>
                <c:manualLayout>
                  <c:x val="8.974358974358955E-2"/>
                  <c:y val="-5.32350532350532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F63-4511-9820-6412CA2635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'Clicks &amp; Views'!$J$68:$J$70</c:f>
              <c:strCach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strCache>
            </c:strRef>
          </c:cat>
          <c:val>
            <c:numRef>
              <c:f>'Clicks &amp; Views'!$L$68:$L$70</c:f>
              <c:numCache>
                <c:formatCode>[&gt;=1000000]\ ###\,###\,##0;[&gt;=100000]\ ###\,##0;\ ##,##0</c:formatCode>
                <c:ptCount val="3"/>
                <c:pt idx="0">
                  <c:v>68875.083333333328</c:v>
                </c:pt>
                <c:pt idx="1">
                  <c:v>184220.41666666666</c:v>
                </c:pt>
                <c:pt idx="2">
                  <c:v>321061.41666666669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F63-4511-9820-6412CA2635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1228727151"/>
        <c:axId val="1228727631"/>
      </c:barChart>
      <c:catAx>
        <c:axId val="122872715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1228727631"/>
        <c:crosses val="autoZero"/>
        <c:auto val="1"/>
        <c:lblAlgn val="ctr"/>
        <c:lblOffset val="100"/>
        <c:noMultiLvlLbl val="0"/>
      </c:catAx>
      <c:valAx>
        <c:axId val="1228727631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Clicks</a:t>
                </a:r>
                <a:endParaRPr lang="en-IN" baseline="0"/>
              </a:p>
            </c:rich>
          </c:tx>
          <c:layout>
            <c:manualLayout>
              <c:xMode val="edge"/>
              <c:yMode val="edge"/>
              <c:x val="2.0721582879063193E-2"/>
              <c:y val="0.468718682891911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IN"/>
            </a:p>
          </c:txPr>
        </c:title>
        <c:numFmt formatCode="[&gt;=1000000]\ ###\,###\,##0;[&gt;=100000]\ ###\,##0;\ #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12287271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8828691899015232"/>
          <c:y val="0.10908469023012776"/>
          <c:w val="0.59151195141797719"/>
          <c:h val="6.59203157570636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n-IN"/>
              <a:t>Yearly Proportion of Clicks</a:t>
            </a:r>
          </a:p>
        </c:rich>
      </c:tx>
      <c:layout>
        <c:manualLayout>
          <c:xMode val="edge"/>
          <c:yMode val="edge"/>
          <c:x val="0.24355129782352719"/>
          <c:y val="1.10011450877434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7885734471967724"/>
          <c:y val="0.17222283546332406"/>
          <c:w val="0.8169778795875704"/>
          <c:h val="0.7125037816534615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'Clicks &amp; Views'!$K$61</c:f>
              <c:strCache>
                <c:ptCount val="1"/>
                <c:pt idx="0">
                  <c:v>Paid Search Clicks</c:v>
                </c:pt>
              </c:strCache>
            </c:strRef>
          </c:tx>
          <c:spPr>
            <a:solidFill>
              <a:srgbClr val="4472C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7.9275175864076342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EF4-4F33-A058-55AA7C2B18A1}"/>
                </c:ext>
              </c:extLst>
            </c:dLbl>
            <c:dLbl>
              <c:idx val="1"/>
              <c:layout>
                <c:manualLayout>
                  <c:x val="7.7188987025548023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F4-4F33-A058-55AA7C2B18A1}"/>
                </c:ext>
              </c:extLst>
            </c:dLbl>
            <c:dLbl>
              <c:idx val="2"/>
              <c:layout>
                <c:manualLayout>
                  <c:x val="7.9275175864076425E-2"/>
                  <c:y val="-5.495483858963483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EF4-4F33-A058-55AA7C2B18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'Clicks &amp; Views'!$J$62:$J$64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'Clicks &amp; Views'!$K$62:$K$64</c:f>
              <c:numCache>
                <c:formatCode>0%</c:formatCode>
                <c:ptCount val="3"/>
                <c:pt idx="0">
                  <c:v>6.7079867574038096E-2</c:v>
                </c:pt>
                <c:pt idx="1">
                  <c:v>4.7484757739621263E-2</c:v>
                </c:pt>
                <c:pt idx="2">
                  <c:v>1.7664881276709777E-2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F4-4F33-A058-55AA7C2B18A1}"/>
            </c:ext>
          </c:extLst>
        </c:ser>
        <c:ser>
          <c:idx val="1"/>
          <c:order val="1"/>
          <c:tx>
            <c:strRef>
              <c:f>'Clicks &amp; Views'!$L$61</c:f>
              <c:strCache>
                <c:ptCount val="1"/>
                <c:pt idx="0">
                  <c:v>META Clicks</c:v>
                </c:pt>
              </c:strCache>
            </c:strRef>
          </c:tx>
          <c:spPr>
            <a:solidFill>
              <a:srgbClr val="1E4E79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8.3447553541133035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EF4-4F33-A058-55AA7C2B18A1}"/>
                </c:ext>
              </c:extLst>
            </c:dLbl>
            <c:dLbl>
              <c:idx val="1"/>
              <c:layout>
                <c:manualLayout>
                  <c:x val="8.3447553541133077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EF4-4F33-A058-55AA7C2B18A1}"/>
                </c:ext>
              </c:extLst>
            </c:dLbl>
            <c:dLbl>
              <c:idx val="2"/>
              <c:layout>
                <c:manualLayout>
                  <c:x val="8.3447553541133077E-2"/>
                  <c:y val="-8.243225788445074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EF4-4F33-A058-55AA7C2B18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'Clicks &amp; Views'!$J$62:$J$64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'Clicks &amp; Views'!$L$62:$L$64</c:f>
              <c:numCache>
                <c:formatCode>0%</c:formatCode>
                <c:ptCount val="3"/>
                <c:pt idx="0">
                  <c:v>0.93292013242596195</c:v>
                </c:pt>
                <c:pt idx="1">
                  <c:v>0.95251524226037876</c:v>
                </c:pt>
                <c:pt idx="2">
                  <c:v>0.98233511872329027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EF4-4F33-A058-55AA7C2B18A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08058463"/>
        <c:axId val="74328623"/>
      </c:barChart>
      <c:catAx>
        <c:axId val="30805846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74328623"/>
        <c:crosses val="autoZero"/>
        <c:auto val="1"/>
        <c:lblAlgn val="ctr"/>
        <c:lblOffset val="100"/>
        <c:noMultiLvlLbl val="0"/>
      </c:catAx>
      <c:valAx>
        <c:axId val="74328623"/>
        <c:scaling>
          <c:orientation val="minMax"/>
          <c:max val="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Proportion of</a:t>
                </a:r>
                <a:r>
                  <a:rPr lang="en-IN" baseline="0"/>
                  <a:t> Clicks</a:t>
                </a:r>
              </a:p>
            </c:rich>
          </c:tx>
          <c:layout>
            <c:manualLayout>
              <c:xMode val="edge"/>
              <c:yMode val="edge"/>
              <c:x val="1.440685113589593E-2"/>
              <c:y val="0.286753419436431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3080584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978035774274213"/>
          <c:y val="8.0315278099701584E-2"/>
          <c:w val="0.62634417232005379"/>
          <c:h val="6.74013552983030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n-IN"/>
              <a:t>Sales Volume vs Average Price : Channel1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70198967064601"/>
          <c:y val="0.32512708063390811"/>
          <c:w val="0.7978635170603674"/>
          <c:h val="0.46445762317684974"/>
        </c:manualLayout>
      </c:layout>
      <c:lineChart>
        <c:grouping val="standard"/>
        <c:varyColors val="0"/>
        <c:ser>
          <c:idx val="0"/>
          <c:order val="0"/>
          <c:tx>
            <c:strRef>
              <c:f>' Trend Chart Revenue,Vol,Price'!$AJ$4</c:f>
              <c:strCache>
                <c:ptCount val="1"/>
                <c:pt idx="0">
                  <c:v>Sales Volume Channel1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 Trend Chart Revenue,Vol,Price'!$K$5:$K$40</c:f>
              <c:numCache>
                <c:formatCode>mmm\-yy</c:formatCode>
                <c:ptCount val="36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</c:numCache>
            </c:numRef>
          </c:cat>
          <c:val>
            <c:numRef>
              <c:f>' Trend Chart Revenue,Vol,Price'!$AJ$5:$AJ$40</c:f>
              <c:numCache>
                <c:formatCode>[&gt;=1000000]\ ###\,###\,##0;[&gt;=100000]\ ###\,##0;\ ##,##0</c:formatCode>
                <c:ptCount val="36"/>
                <c:pt idx="0">
                  <c:v>29367</c:v>
                </c:pt>
                <c:pt idx="1">
                  <c:v>28953</c:v>
                </c:pt>
                <c:pt idx="2">
                  <c:v>31822</c:v>
                </c:pt>
                <c:pt idx="3">
                  <c:v>33112</c:v>
                </c:pt>
                <c:pt idx="4">
                  <c:v>36129</c:v>
                </c:pt>
                <c:pt idx="5">
                  <c:v>35737</c:v>
                </c:pt>
                <c:pt idx="6">
                  <c:v>36251</c:v>
                </c:pt>
                <c:pt idx="7">
                  <c:v>36398</c:v>
                </c:pt>
                <c:pt idx="8">
                  <c:v>38844</c:v>
                </c:pt>
                <c:pt idx="9">
                  <c:v>38959</c:v>
                </c:pt>
                <c:pt idx="10">
                  <c:v>37020</c:v>
                </c:pt>
                <c:pt idx="11">
                  <c:v>42188</c:v>
                </c:pt>
                <c:pt idx="12">
                  <c:v>41877</c:v>
                </c:pt>
                <c:pt idx="13">
                  <c:v>38856</c:v>
                </c:pt>
                <c:pt idx="14">
                  <c:v>40023</c:v>
                </c:pt>
                <c:pt idx="15">
                  <c:v>38361</c:v>
                </c:pt>
                <c:pt idx="16">
                  <c:v>40454</c:v>
                </c:pt>
                <c:pt idx="17">
                  <c:v>41858</c:v>
                </c:pt>
                <c:pt idx="18">
                  <c:v>43690</c:v>
                </c:pt>
                <c:pt idx="19">
                  <c:v>39303</c:v>
                </c:pt>
                <c:pt idx="20">
                  <c:v>44076</c:v>
                </c:pt>
                <c:pt idx="21">
                  <c:v>44841</c:v>
                </c:pt>
                <c:pt idx="22">
                  <c:v>40716</c:v>
                </c:pt>
                <c:pt idx="23">
                  <c:v>42523</c:v>
                </c:pt>
                <c:pt idx="24">
                  <c:v>38011</c:v>
                </c:pt>
                <c:pt idx="25">
                  <c:v>33954</c:v>
                </c:pt>
                <c:pt idx="26">
                  <c:v>38643</c:v>
                </c:pt>
                <c:pt idx="27">
                  <c:v>38959</c:v>
                </c:pt>
                <c:pt idx="28">
                  <c:v>40871</c:v>
                </c:pt>
                <c:pt idx="29">
                  <c:v>49174</c:v>
                </c:pt>
                <c:pt idx="30">
                  <c:v>51425</c:v>
                </c:pt>
                <c:pt idx="31">
                  <c:v>46606</c:v>
                </c:pt>
                <c:pt idx="32">
                  <c:v>46657</c:v>
                </c:pt>
                <c:pt idx="33">
                  <c:v>43895</c:v>
                </c:pt>
                <c:pt idx="34">
                  <c:v>43701</c:v>
                </c:pt>
                <c:pt idx="35">
                  <c:v>44554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F1-4D6E-855A-4FEA3A2BA8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272991"/>
        <c:axId val="158273471"/>
      </c:lineChart>
      <c:lineChart>
        <c:grouping val="standard"/>
        <c:varyColors val="0"/>
        <c:ser>
          <c:idx val="1"/>
          <c:order val="1"/>
          <c:tx>
            <c:strRef>
              <c:f>' Trend Chart Revenue,Vol,Price'!$AK$4</c:f>
              <c:strCache>
                <c:ptCount val="1"/>
                <c:pt idx="0">
                  <c:v>Average Price Channel1</c:v>
                </c:pt>
              </c:strCache>
            </c:strRef>
          </c:tx>
          <c:spPr>
            <a:ln w="28575" cap="rnd">
              <a:solidFill>
                <a:srgbClr val="4E95D9"/>
              </a:solidFill>
              <a:round/>
            </a:ln>
            <a:effectLst/>
          </c:spPr>
          <c:marker>
            <c:symbol val="none"/>
          </c:marker>
          <c:cat>
            <c:numRef>
              <c:f>' Trend Chart Revenue,Vol,Price'!$AH$5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' Trend Chart Revenue,Vol,Price'!$AK$5:$AK$40</c:f>
              <c:numCache>
                <c:formatCode>[&gt;=1000000]\ ###.00\,###\,##0;[&gt;=100000]\ ###.00\,##0;\ ##,##0.00</c:formatCode>
                <c:ptCount val="36"/>
                <c:pt idx="0">
                  <c:v>3.19313517534985</c:v>
                </c:pt>
                <c:pt idx="1">
                  <c:v>3.1272735016523598</c:v>
                </c:pt>
                <c:pt idx="2">
                  <c:v>3.10589412850993</c:v>
                </c:pt>
                <c:pt idx="3">
                  <c:v>3.1263552790668201</c:v>
                </c:pt>
                <c:pt idx="4">
                  <c:v>3.1692046713926598</c:v>
                </c:pt>
                <c:pt idx="5">
                  <c:v>3.1736217293448301</c:v>
                </c:pt>
                <c:pt idx="6">
                  <c:v>3.4678070874804301</c:v>
                </c:pt>
                <c:pt idx="7">
                  <c:v>3.3486373168574199</c:v>
                </c:pt>
                <c:pt idx="8">
                  <c:v>3.3434016196402299</c:v>
                </c:pt>
                <c:pt idx="9">
                  <c:v>3.1308180458014201</c:v>
                </c:pt>
                <c:pt idx="10">
                  <c:v>3.1288951746584299</c:v>
                </c:pt>
                <c:pt idx="11">
                  <c:v>3.1326465965366199</c:v>
                </c:pt>
                <c:pt idx="12">
                  <c:v>3.1674063590922099</c:v>
                </c:pt>
                <c:pt idx="13">
                  <c:v>3.0252615944097401</c:v>
                </c:pt>
                <c:pt idx="14">
                  <c:v>3.14561335679798</c:v>
                </c:pt>
                <c:pt idx="15">
                  <c:v>3.1540588058086199</c:v>
                </c:pt>
                <c:pt idx="16">
                  <c:v>3.23911262904506</c:v>
                </c:pt>
                <c:pt idx="17">
                  <c:v>3.3536262782108701</c:v>
                </c:pt>
                <c:pt idx="18">
                  <c:v>3.2939998364979899</c:v>
                </c:pt>
                <c:pt idx="19">
                  <c:v>3.3469223851829799</c:v>
                </c:pt>
                <c:pt idx="20">
                  <c:v>3.3836448815378501</c:v>
                </c:pt>
                <c:pt idx="21">
                  <c:v>3.2501129712843602</c:v>
                </c:pt>
                <c:pt idx="22">
                  <c:v>3.31133556418028</c:v>
                </c:pt>
                <c:pt idx="23">
                  <c:v>3.5960296698788499</c:v>
                </c:pt>
                <c:pt idx="24">
                  <c:v>3.6406071251086201</c:v>
                </c:pt>
                <c:pt idx="25">
                  <c:v>3.6355493565019201</c:v>
                </c:pt>
                <c:pt idx="26">
                  <c:v>3.6972754470969602</c:v>
                </c:pt>
                <c:pt idx="27">
                  <c:v>3.7458852197121399</c:v>
                </c:pt>
                <c:pt idx="28">
                  <c:v>3.8687572703131901</c:v>
                </c:pt>
                <c:pt idx="29">
                  <c:v>3.80632478325892</c:v>
                </c:pt>
                <c:pt idx="30">
                  <c:v>3.8300891988834098</c:v>
                </c:pt>
                <c:pt idx="31">
                  <c:v>3.92492540668326</c:v>
                </c:pt>
                <c:pt idx="32">
                  <c:v>3.9178428942432499</c:v>
                </c:pt>
                <c:pt idx="33">
                  <c:v>3.8154627908620502</c:v>
                </c:pt>
                <c:pt idx="34">
                  <c:v>3.9564551851097298</c:v>
                </c:pt>
                <c:pt idx="35">
                  <c:v>3.95454869045671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F1-4D6E-855A-4FEA3A2BA8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9820223"/>
        <c:axId val="1239818783"/>
      </c:lineChart>
      <c:dateAx>
        <c:axId val="15827299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Month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158273471"/>
        <c:crosses val="autoZero"/>
        <c:auto val="1"/>
        <c:lblOffset val="100"/>
        <c:baseTimeUnit val="months"/>
        <c:majorUnit val="1"/>
        <c:majorTimeUnit val="months"/>
      </c:dateAx>
      <c:valAx>
        <c:axId val="158273471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Sales Volume (Units Sold) </a:t>
                </a:r>
              </a:p>
            </c:rich>
          </c:tx>
          <c:layout>
            <c:manualLayout>
              <c:xMode val="edge"/>
              <c:yMode val="edge"/>
              <c:x val="6.4516129032258064E-3"/>
              <c:y val="0.299430878102262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158272991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4.4806536279739226E-2"/>
                <c:y val="0.29137180637230475"/>
              </c:manualLayout>
            </c:layout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</c:dispUnitsLbl>
        </c:dispUnits>
      </c:valAx>
      <c:valAx>
        <c:axId val="1239818783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Average Price  ($)</a:t>
                </a:r>
              </a:p>
            </c:rich>
          </c:tx>
          <c:layout>
            <c:manualLayout>
              <c:xMode val="edge"/>
              <c:yMode val="edge"/>
              <c:x val="0.96299991533316398"/>
              <c:y val="0.357524502475165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1239820223"/>
        <c:crosses val="max"/>
        <c:crossBetween val="between"/>
      </c:valAx>
      <c:dateAx>
        <c:axId val="1239820223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239818783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n-IN"/>
              <a:t>Yearly Proportion of Views</a:t>
            </a:r>
          </a:p>
        </c:rich>
      </c:tx>
      <c:layout>
        <c:manualLayout>
          <c:xMode val="edge"/>
          <c:yMode val="edge"/>
          <c:x val="0.3298542469425364"/>
          <c:y val="8.250825082508250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98278375856645"/>
          <c:y val="0.17222283546332406"/>
          <c:w val="0.83998125295766446"/>
          <c:h val="0.7125037816534615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'Clicks &amp; Views'!$D$61</c:f>
              <c:strCache>
                <c:ptCount val="1"/>
                <c:pt idx="0">
                  <c:v>YouTube Views 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'Clicks &amp; Views'!$C$62:$C$64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'Clicks &amp; Views'!$D$62:$D$64</c:f>
              <c:numCache>
                <c:formatCode>0%</c:formatCode>
                <c:ptCount val="3"/>
                <c:pt idx="0">
                  <c:v>0.46849741010919221</c:v>
                </c:pt>
                <c:pt idx="1">
                  <c:v>0.49457997046952307</c:v>
                </c:pt>
                <c:pt idx="2">
                  <c:v>0.31231726361291035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C4E-46A6-AD56-D4F6985B1A22}"/>
            </c:ext>
          </c:extLst>
        </c:ser>
        <c:ser>
          <c:idx val="1"/>
          <c:order val="1"/>
          <c:tx>
            <c:strRef>
              <c:f>'Clicks &amp; Views'!$E$61</c:f>
              <c:strCache>
                <c:ptCount val="1"/>
                <c:pt idx="0">
                  <c:v>Online Video Views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'Clicks &amp; Views'!$C$62:$C$64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'Clicks &amp; Views'!$E$62:$E$64</c:f>
              <c:numCache>
                <c:formatCode>0%</c:formatCode>
                <c:ptCount val="3"/>
                <c:pt idx="0">
                  <c:v>0.53150258989080779</c:v>
                </c:pt>
                <c:pt idx="1">
                  <c:v>0.50542002953047693</c:v>
                </c:pt>
                <c:pt idx="2">
                  <c:v>0.68768273638708965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C4E-46A6-AD56-D4F6985B1A2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08058463"/>
        <c:axId val="74328623"/>
      </c:barChart>
      <c:catAx>
        <c:axId val="30805846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74328623"/>
        <c:crosses val="autoZero"/>
        <c:auto val="1"/>
        <c:lblAlgn val="ctr"/>
        <c:lblOffset val="100"/>
        <c:noMultiLvlLbl val="0"/>
      </c:catAx>
      <c:valAx>
        <c:axId val="74328623"/>
        <c:scaling>
          <c:orientation val="minMax"/>
          <c:max val="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Proportion of</a:t>
                </a:r>
                <a:r>
                  <a:rPr lang="en-IN" baseline="0"/>
                  <a:t> Views</a:t>
                </a:r>
              </a:p>
            </c:rich>
          </c:tx>
          <c:layout>
            <c:manualLayout>
              <c:xMode val="edge"/>
              <c:yMode val="edge"/>
              <c:x val="1.0234906494009903E-2"/>
              <c:y val="0.361010845179006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3080584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4172787954378683"/>
          <c:y val="8.1600916575357479E-2"/>
          <c:w val="0.59987254501876619"/>
          <c:h val="6.87027599202164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n-IN"/>
              <a:t>Yearly Total</a:t>
            </a:r>
            <a:r>
              <a:rPr lang="en-IN" baseline="0"/>
              <a:t> </a:t>
            </a:r>
            <a:r>
              <a:rPr lang="en-IN"/>
              <a:t>Views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926802751270761"/>
          <c:y val="0.1617916485832972"/>
          <c:w val="0.81780305272830423"/>
          <c:h val="0.7189537425757898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'Clicks &amp; Views'!$D$55</c:f>
              <c:strCache>
                <c:ptCount val="1"/>
                <c:pt idx="0">
                  <c:v>YouTube Views 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1445307326324729E-2"/>
                  <c:y val="4.10409404386080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87-4529-8944-F8F19EB314A3}"/>
                </c:ext>
              </c:extLst>
            </c:dLbl>
            <c:dLbl>
              <c:idx val="1"/>
              <c:layout>
                <c:manualLayout>
                  <c:x val="6.6565749603518506E-2"/>
                  <c:y val="-1.5048170989734247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B87-4529-8944-F8F19EB314A3}"/>
                </c:ext>
              </c:extLst>
            </c:dLbl>
            <c:dLbl>
              <c:idx val="2"/>
              <c:layout>
                <c:manualLayout>
                  <c:x val="6.400552846492145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B87-4529-8944-F8F19EB314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'Clicks &amp; Views'!$C$56:$C$58</c:f>
              <c:strCach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strCache>
            </c:strRef>
          </c:cat>
          <c:val>
            <c:numRef>
              <c:f>'Clicks &amp; Views'!$D$56:$D$58</c:f>
              <c:numCache>
                <c:formatCode>[&gt;=1000000]\ ###\,###\,##0;[&gt;=100000]\ ###\,##0;\ ##,##0</c:formatCode>
                <c:ptCount val="3"/>
                <c:pt idx="0">
                  <c:v>3411221</c:v>
                </c:pt>
                <c:pt idx="1">
                  <c:v>16516326</c:v>
                </c:pt>
                <c:pt idx="2">
                  <c:v>36328280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87-4529-8944-F8F19EB314A3}"/>
            </c:ext>
          </c:extLst>
        </c:ser>
        <c:ser>
          <c:idx val="1"/>
          <c:order val="1"/>
          <c:tx>
            <c:strRef>
              <c:f>'Clicks &amp; Views'!$E$55</c:f>
              <c:strCache>
                <c:ptCount val="1"/>
                <c:pt idx="0">
                  <c:v>Online Video Views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8885086187727864E-2"/>
                  <c:y val="-2.87286583070256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B87-4529-8944-F8F19EB314A3}"/>
                </c:ext>
              </c:extLst>
            </c:dLbl>
            <c:dLbl>
              <c:idx val="1"/>
              <c:layout>
                <c:manualLayout>
                  <c:x val="6.656574960351850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B87-4529-8944-F8F19EB314A3}"/>
                </c:ext>
              </c:extLst>
            </c:dLbl>
            <c:dLbl>
              <c:idx val="2"/>
              <c:layout>
                <c:manualLayout>
                  <c:x val="6.400552846492145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B87-4529-8944-F8F19EB314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'Clicks &amp; Views'!$C$56:$C$58</c:f>
              <c:strCach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strCache>
            </c:strRef>
          </c:cat>
          <c:val>
            <c:numRef>
              <c:f>'Clicks &amp; Views'!$E$56:$E$58</c:f>
              <c:numCache>
                <c:formatCode>[&gt;=1000000]\ ###\,###\,##0;[&gt;=100000]\ ###\,##0;\ ##,##0</c:formatCode>
                <c:ptCount val="3"/>
                <c:pt idx="0">
                  <c:v>3869974</c:v>
                </c:pt>
                <c:pt idx="1">
                  <c:v>16878326</c:v>
                </c:pt>
                <c:pt idx="2">
                  <c:v>79990234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B87-4529-8944-F8F19EB314A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1228727151"/>
        <c:axId val="1228727631"/>
      </c:barChart>
      <c:catAx>
        <c:axId val="122872715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1228727631"/>
        <c:crosses val="autoZero"/>
        <c:auto val="1"/>
        <c:lblAlgn val="ctr"/>
        <c:lblOffset val="100"/>
        <c:noMultiLvlLbl val="0"/>
      </c:catAx>
      <c:valAx>
        <c:axId val="1228727631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Views</a:t>
                </a:r>
                <a:endParaRPr lang="en-IN" baseline="0"/>
              </a:p>
            </c:rich>
          </c:tx>
          <c:layout>
            <c:manualLayout>
              <c:xMode val="edge"/>
              <c:yMode val="edge"/>
              <c:x val="1.4960142503903184E-2"/>
              <c:y val="0.46871859296482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IN"/>
            </a:p>
          </c:txPr>
        </c:title>
        <c:numFmt formatCode="[&gt;=1000000]\ ###\,###\,##0;[&gt;=100000]\ ###\,##0;\ #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1228727151"/>
        <c:crosses val="autoZero"/>
        <c:crossBetween val="between"/>
        <c:dispUnits>
          <c:builtInUnit val="million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9620599009068901"/>
          <c:y val="0.10908479404898508"/>
          <c:w val="0.56816989412239449"/>
          <c:h val="7.06663237447077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n-IN"/>
              <a:t>Brand M vs Competitors: ATL Spends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'Brand M Vs Comp_ATL Spends'!$E$50</c:f>
              <c:strCache>
                <c:ptCount val="1"/>
                <c:pt idx="0">
                  <c:v> Brand B</c:v>
                </c:pt>
              </c:strCache>
            </c:strRef>
          </c:tx>
          <c:spPr>
            <a:solidFill>
              <a:srgbClr val="1635CE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'Brand M Vs Comp_ATL Spends'!$D$51:$D$53</c:f>
              <c:strCach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strCache>
            </c:strRef>
          </c:cat>
          <c:val>
            <c:numRef>
              <c:f>'Brand M Vs Comp_ATL Spends'!$E$51:$E$53</c:f>
              <c:numCache>
                <c:formatCode>[&gt;=1000000]\ ###\,###\,##0;[&gt;=100000]\ ###\,##0;\ ##,##0</c:formatCode>
                <c:ptCount val="3"/>
                <c:pt idx="0">
                  <c:v>2188043.4929272677</c:v>
                </c:pt>
                <c:pt idx="1">
                  <c:v>2489973.546646338</c:v>
                </c:pt>
                <c:pt idx="2">
                  <c:v>2514768.587945607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9F-40FE-8C97-FFC0BA27B4A2}"/>
            </c:ext>
          </c:extLst>
        </c:ser>
        <c:ser>
          <c:idx val="0"/>
          <c:order val="1"/>
          <c:tx>
            <c:strRef>
              <c:f>'Brand M Vs Comp_ATL Spends'!$F$50</c:f>
              <c:strCache>
                <c:ptCount val="1"/>
                <c:pt idx="0">
                  <c:v>Brand PH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'Brand M Vs Comp_ATL Spends'!$D$51:$D$53</c:f>
              <c:strCach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strCache>
            </c:strRef>
          </c:cat>
          <c:val>
            <c:numRef>
              <c:f>'Brand M Vs Comp_ATL Spends'!$F$51:$F$53</c:f>
              <c:numCache>
                <c:formatCode>[&gt;=1000000]\ ###\,###\,##0;[&gt;=100000]\ ###\,##0;\ ##,##0</c:formatCode>
                <c:ptCount val="3"/>
                <c:pt idx="0">
                  <c:v>1974.0744421302811</c:v>
                </c:pt>
                <c:pt idx="1">
                  <c:v>48331.734610786458</c:v>
                </c:pt>
                <c:pt idx="2">
                  <c:v>630557.25564073992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9F-40FE-8C97-FFC0BA27B4A2}"/>
            </c:ext>
          </c:extLst>
        </c:ser>
        <c:ser>
          <c:idx val="1"/>
          <c:order val="2"/>
          <c:tx>
            <c:strRef>
              <c:f>'Brand M Vs Comp_ATL Spends'!$G$50</c:f>
              <c:strCache>
                <c:ptCount val="1"/>
                <c:pt idx="0">
                  <c:v>Brand P</c:v>
                </c:pt>
              </c:strCache>
            </c:strRef>
          </c:tx>
          <c:spPr>
            <a:solidFill>
              <a:srgbClr val="33CCCC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'Brand M Vs Comp_ATL Spends'!$D$51:$D$53</c:f>
              <c:strCach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strCache>
            </c:strRef>
          </c:cat>
          <c:val>
            <c:numRef>
              <c:f>'Brand M Vs Comp_ATL Spends'!$G$51:$G$53</c:f>
              <c:numCache>
                <c:formatCode>[&gt;=1000000]\ ###\,###\,##0;[&gt;=100000]\ ###\,##0;\ ##,##0</c:formatCode>
                <c:ptCount val="3"/>
                <c:pt idx="0">
                  <c:v>1870330.8297880925</c:v>
                </c:pt>
                <c:pt idx="1">
                  <c:v>2002221.1447981088</c:v>
                </c:pt>
                <c:pt idx="2">
                  <c:v>2233887.7552282698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9F-40FE-8C97-FFC0BA27B4A2}"/>
            </c:ext>
          </c:extLst>
        </c:ser>
        <c:ser>
          <c:idx val="2"/>
          <c:order val="3"/>
          <c:tx>
            <c:strRef>
              <c:f>'Brand M Vs Comp_ATL Spends'!$H$50</c:f>
              <c:strCache>
                <c:ptCount val="1"/>
                <c:pt idx="0">
                  <c:v>Brand M ATL Spends Aggregated</c:v>
                </c:pt>
              </c:strCache>
            </c:strRef>
          </c:tx>
          <c:spPr>
            <a:solidFill>
              <a:srgbClr val="156082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'Brand M Vs Comp_ATL Spends'!$D$51:$D$53</c:f>
              <c:strCach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strCache>
            </c:strRef>
          </c:cat>
          <c:val>
            <c:numRef>
              <c:f>'Brand M Vs Comp_ATL Spends'!$H$51:$H$53</c:f>
              <c:numCache>
                <c:formatCode>[&gt;=1000000]\ ###\,###\,##0;[&gt;=100000]\ ###\,##0;\ ##,##0</c:formatCode>
                <c:ptCount val="3"/>
                <c:pt idx="0">
                  <c:v>367354.35754699999</c:v>
                </c:pt>
                <c:pt idx="1">
                  <c:v>366016.03854000004</c:v>
                </c:pt>
                <c:pt idx="2">
                  <c:v>411384.79613000003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B9F-40FE-8C97-FFC0BA27B4A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23303567"/>
        <c:axId val="223304047"/>
      </c:barChart>
      <c:catAx>
        <c:axId val="22330356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Year</a:t>
                </a:r>
              </a:p>
            </c:rich>
          </c:tx>
          <c:layout>
            <c:manualLayout>
              <c:xMode val="edge"/>
              <c:yMode val="edge"/>
              <c:x val="0.53207791405256499"/>
              <c:y val="0.91241855496281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223304047"/>
        <c:crosses val="autoZero"/>
        <c:auto val="1"/>
        <c:lblAlgn val="ctr"/>
        <c:lblOffset val="100"/>
        <c:noMultiLvlLbl val="0"/>
      </c:catAx>
      <c:valAx>
        <c:axId val="223304047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ATL Spends (in</a:t>
                </a:r>
                <a:r>
                  <a:rPr lang="en-IN" baseline="0"/>
                  <a:t> $)</a:t>
                </a:r>
                <a:endParaRPr lang="en-IN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IN"/>
            </a:p>
          </c:txPr>
        </c:title>
        <c:numFmt formatCode="#,##0.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223303567"/>
        <c:crosses val="autoZero"/>
        <c:crossBetween val="between"/>
        <c:dispUnits>
          <c:builtInUnit val="million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chemeClr val="tx1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n-IN"/>
              <a:t>Sales Revenue vs Sales Volume : Channel2</a:t>
            </a:r>
          </a:p>
        </c:rich>
      </c:tx>
      <c:layout>
        <c:manualLayout>
          <c:xMode val="edge"/>
          <c:yMode val="edge"/>
          <c:x val="0.13683330487781278"/>
          <c:y val="2.05872054637263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917043434086866"/>
          <c:y val="0.27871357852420348"/>
          <c:w val="0.76990652781305557"/>
          <c:h val="0.4982128974384531"/>
        </c:manualLayout>
      </c:layout>
      <c:lineChart>
        <c:grouping val="standard"/>
        <c:varyColors val="0"/>
        <c:ser>
          <c:idx val="0"/>
          <c:order val="0"/>
          <c:tx>
            <c:strRef>
              <c:f>' Trend Chart Revenue,Vol,Price'!$AP$4</c:f>
              <c:strCache>
                <c:ptCount val="1"/>
                <c:pt idx="0">
                  <c:v>Sales Revenue Channel2</c:v>
                </c:pt>
              </c:strCache>
            </c:strRef>
          </c:tx>
          <c:spPr>
            <a:ln w="28575" cap="rnd">
              <a:solidFill>
                <a:srgbClr val="4E95D9"/>
              </a:solidFill>
              <a:round/>
            </a:ln>
            <a:effectLst/>
          </c:spPr>
          <c:marker>
            <c:symbol val="none"/>
          </c:marker>
          <c:cat>
            <c:numRef>
              <c:f>' Trend Chart Revenue,Vol,Price'!$K$5:$K$40</c:f>
              <c:numCache>
                <c:formatCode>mmm\-yy</c:formatCode>
                <c:ptCount val="36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</c:numCache>
            </c:numRef>
          </c:cat>
          <c:val>
            <c:numRef>
              <c:f>' Trend Chart Revenue,Vol,Price'!$AP$5:$AP$40</c:f>
              <c:numCache>
                <c:formatCode>[&gt;=1000000]\ ###\,###\,##0;[&gt;=100000]\ ###\,##0;\ ##,##0</c:formatCode>
                <c:ptCount val="36"/>
                <c:pt idx="0">
                  <c:v>7644.9590798791196</c:v>
                </c:pt>
                <c:pt idx="1">
                  <c:v>8732.7348925793194</c:v>
                </c:pt>
                <c:pt idx="2">
                  <c:v>11610.892076545701</c:v>
                </c:pt>
                <c:pt idx="3">
                  <c:v>10586.4232766355</c:v>
                </c:pt>
                <c:pt idx="4">
                  <c:v>14639.1189853795</c:v>
                </c:pt>
                <c:pt idx="5">
                  <c:v>16791.4164714199</c:v>
                </c:pt>
                <c:pt idx="6">
                  <c:v>14242.7125948962</c:v>
                </c:pt>
                <c:pt idx="7">
                  <c:v>16731.410564029698</c:v>
                </c:pt>
                <c:pt idx="8">
                  <c:v>20344.6115497184</c:v>
                </c:pt>
                <c:pt idx="9">
                  <c:v>14281.4711181987</c:v>
                </c:pt>
                <c:pt idx="10">
                  <c:v>18427.881182867299</c:v>
                </c:pt>
                <c:pt idx="11">
                  <c:v>23607.503307201001</c:v>
                </c:pt>
                <c:pt idx="12">
                  <c:v>17271.6691677569</c:v>
                </c:pt>
                <c:pt idx="13">
                  <c:v>16057.826361666401</c:v>
                </c:pt>
                <c:pt idx="14">
                  <c:v>21363.739208073701</c:v>
                </c:pt>
                <c:pt idx="15">
                  <c:v>19430.965128505399</c:v>
                </c:pt>
                <c:pt idx="16">
                  <c:v>22875.319405161699</c:v>
                </c:pt>
                <c:pt idx="17">
                  <c:v>24285.469948919701</c:v>
                </c:pt>
                <c:pt idx="18">
                  <c:v>22648.639626227399</c:v>
                </c:pt>
                <c:pt idx="19">
                  <c:v>23044.245260781699</c:v>
                </c:pt>
                <c:pt idx="20">
                  <c:v>22783.607745716199</c:v>
                </c:pt>
                <c:pt idx="21">
                  <c:v>21559.794606843901</c:v>
                </c:pt>
                <c:pt idx="22">
                  <c:v>21872.487477790099</c:v>
                </c:pt>
                <c:pt idx="23">
                  <c:v>42539.179956570697</c:v>
                </c:pt>
                <c:pt idx="24">
                  <c:v>70582.987517081099</c:v>
                </c:pt>
                <c:pt idx="25">
                  <c:v>110001.57587500301</c:v>
                </c:pt>
                <c:pt idx="26">
                  <c:v>119665.259891329</c:v>
                </c:pt>
                <c:pt idx="27">
                  <c:v>98891.746399900498</c:v>
                </c:pt>
                <c:pt idx="28">
                  <c:v>104226.504035089</c:v>
                </c:pt>
                <c:pt idx="29">
                  <c:v>115852.524787602</c:v>
                </c:pt>
                <c:pt idx="30">
                  <c:v>105867.874618488</c:v>
                </c:pt>
                <c:pt idx="31">
                  <c:v>102500.085323354</c:v>
                </c:pt>
                <c:pt idx="32">
                  <c:v>104167.050291589</c:v>
                </c:pt>
                <c:pt idx="33">
                  <c:v>100728.30374651399</c:v>
                </c:pt>
                <c:pt idx="34">
                  <c:v>129166.742623094</c:v>
                </c:pt>
                <c:pt idx="35">
                  <c:v>109958.348096004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A8-4672-8F82-D0219B5A99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272991"/>
        <c:axId val="158273471"/>
      </c:lineChart>
      <c:lineChart>
        <c:grouping val="standard"/>
        <c:varyColors val="0"/>
        <c:ser>
          <c:idx val="1"/>
          <c:order val="1"/>
          <c:tx>
            <c:strRef>
              <c:f>' Trend Chart Revenue,Vol,Price'!$AQ$4</c:f>
              <c:strCache>
                <c:ptCount val="1"/>
                <c:pt idx="0">
                  <c:v>Sales Volume Channel2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 Trend Chart Revenue,Vol,Price'!$AO$5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' Trend Chart Revenue,Vol,Price'!$AQ$5:$AQ$40</c:f>
              <c:numCache>
                <c:formatCode>[&gt;=1000000]\ ###\,###\,##0;[&gt;=100000]\ ###\,##0;\ ##,##0</c:formatCode>
                <c:ptCount val="36"/>
                <c:pt idx="0">
                  <c:v>2528</c:v>
                </c:pt>
                <c:pt idx="1">
                  <c:v>2930</c:v>
                </c:pt>
                <c:pt idx="2">
                  <c:v>3954</c:v>
                </c:pt>
                <c:pt idx="3">
                  <c:v>3640</c:v>
                </c:pt>
                <c:pt idx="4">
                  <c:v>4890</c:v>
                </c:pt>
                <c:pt idx="5">
                  <c:v>5532</c:v>
                </c:pt>
                <c:pt idx="6">
                  <c:v>4666</c:v>
                </c:pt>
                <c:pt idx="7">
                  <c:v>5399</c:v>
                </c:pt>
                <c:pt idx="8">
                  <c:v>6447</c:v>
                </c:pt>
                <c:pt idx="9">
                  <c:v>4569</c:v>
                </c:pt>
                <c:pt idx="10">
                  <c:v>6031</c:v>
                </c:pt>
                <c:pt idx="11">
                  <c:v>7442</c:v>
                </c:pt>
                <c:pt idx="12">
                  <c:v>5729</c:v>
                </c:pt>
                <c:pt idx="13">
                  <c:v>5298</c:v>
                </c:pt>
                <c:pt idx="14">
                  <c:v>7080</c:v>
                </c:pt>
                <c:pt idx="15">
                  <c:v>6337</c:v>
                </c:pt>
                <c:pt idx="16">
                  <c:v>7227</c:v>
                </c:pt>
                <c:pt idx="17">
                  <c:v>7490</c:v>
                </c:pt>
                <c:pt idx="18">
                  <c:v>6977</c:v>
                </c:pt>
                <c:pt idx="19">
                  <c:v>7108</c:v>
                </c:pt>
                <c:pt idx="20">
                  <c:v>6846</c:v>
                </c:pt>
                <c:pt idx="21">
                  <c:v>6302</c:v>
                </c:pt>
                <c:pt idx="22">
                  <c:v>6431</c:v>
                </c:pt>
                <c:pt idx="23">
                  <c:v>12004</c:v>
                </c:pt>
                <c:pt idx="24">
                  <c:v>19655</c:v>
                </c:pt>
                <c:pt idx="25">
                  <c:v>30853</c:v>
                </c:pt>
                <c:pt idx="26">
                  <c:v>33351</c:v>
                </c:pt>
                <c:pt idx="27">
                  <c:v>27559</c:v>
                </c:pt>
                <c:pt idx="28">
                  <c:v>28941</c:v>
                </c:pt>
                <c:pt idx="29">
                  <c:v>32202</c:v>
                </c:pt>
                <c:pt idx="30">
                  <c:v>29318</c:v>
                </c:pt>
                <c:pt idx="31">
                  <c:v>28169</c:v>
                </c:pt>
                <c:pt idx="32">
                  <c:v>28465</c:v>
                </c:pt>
                <c:pt idx="33">
                  <c:v>27021</c:v>
                </c:pt>
                <c:pt idx="34">
                  <c:v>34557</c:v>
                </c:pt>
                <c:pt idx="35">
                  <c:v>28999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A8-4672-8F82-D0219B5A99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9820223"/>
        <c:axId val="1239818783"/>
      </c:lineChart>
      <c:dateAx>
        <c:axId val="15827299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Month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158273471"/>
        <c:crosses val="autoZero"/>
        <c:auto val="1"/>
        <c:lblOffset val="100"/>
        <c:baseTimeUnit val="months"/>
        <c:majorUnit val="1"/>
        <c:majorTimeUnit val="months"/>
      </c:dateAx>
      <c:valAx>
        <c:axId val="158273471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Sales Volume (Units Sold) </a:t>
                </a:r>
              </a:p>
            </c:rich>
          </c:tx>
          <c:layout>
            <c:manualLayout>
              <c:xMode val="edge"/>
              <c:yMode val="edge"/>
              <c:x val="0.95913978494623653"/>
              <c:y val="0.2952114688195621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[&gt;=1000000]\ ###\,###\,##0;[&gt;=100000]\ ###\,##0;\ #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158272991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3.7000084666835999E-2"/>
                <c:y val="0.24495830426260012"/>
              </c:manualLayout>
            </c:layout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</c:dispUnitsLbl>
        </c:dispUnits>
      </c:valAx>
      <c:valAx>
        <c:axId val="1239818783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Sales Revenue  ($)</a:t>
                </a:r>
              </a:p>
            </c:rich>
          </c:tx>
          <c:layout>
            <c:manualLayout>
              <c:xMode val="edge"/>
              <c:yMode val="edge"/>
              <c:x val="1.7095927525188381E-3"/>
              <c:y val="0.370182730323266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1239820223"/>
        <c:crosses val="max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92429023791380915"/>
                <c:y val="0.24917771354530052"/>
              </c:manualLayout>
            </c:layout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</c:dispUnitsLbl>
        </c:dispUnits>
      </c:valAx>
      <c:dateAx>
        <c:axId val="1239820223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239818783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5.2150429891627305E-2"/>
          <c:y val="0.15291294119902016"/>
          <c:w val="0.9"/>
          <c:h val="7.12030300009967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n-IN"/>
              <a:t>Sales Volume vs Average Price : Channel2</a:t>
            </a:r>
          </a:p>
        </c:rich>
      </c:tx>
      <c:layout>
        <c:manualLayout>
          <c:xMode val="edge"/>
          <c:yMode val="edge"/>
          <c:x val="0.15841375156858362"/>
          <c:y val="2.17075092598764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23969958471625"/>
          <c:y val="0.29137180637230475"/>
          <c:w val="0.78251505135285937"/>
          <c:h val="0.4982128974384531"/>
        </c:manualLayout>
      </c:layout>
      <c:lineChart>
        <c:grouping val="standard"/>
        <c:varyColors val="0"/>
        <c:ser>
          <c:idx val="0"/>
          <c:order val="0"/>
          <c:tx>
            <c:strRef>
              <c:f>' Trend Chart Revenue,Vol,Price'!$AQ$4</c:f>
              <c:strCache>
                <c:ptCount val="1"/>
                <c:pt idx="0">
                  <c:v>Sales Volume Channel2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 Trend Chart Revenue,Vol,Price'!$K$5:$K$40</c:f>
              <c:numCache>
                <c:formatCode>mmm\-yy</c:formatCode>
                <c:ptCount val="36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</c:numCache>
            </c:numRef>
          </c:cat>
          <c:val>
            <c:numRef>
              <c:f>' Trend Chart Revenue,Vol,Price'!$AQ$5:$AQ$40</c:f>
              <c:numCache>
                <c:formatCode>[&gt;=1000000]\ ###\,###\,##0;[&gt;=100000]\ ###\,##0;\ ##,##0</c:formatCode>
                <c:ptCount val="36"/>
                <c:pt idx="0">
                  <c:v>2528</c:v>
                </c:pt>
                <c:pt idx="1">
                  <c:v>2930</c:v>
                </c:pt>
                <c:pt idx="2">
                  <c:v>3954</c:v>
                </c:pt>
                <c:pt idx="3">
                  <c:v>3640</c:v>
                </c:pt>
                <c:pt idx="4">
                  <c:v>4890</c:v>
                </c:pt>
                <c:pt idx="5">
                  <c:v>5532</c:v>
                </c:pt>
                <c:pt idx="6">
                  <c:v>4666</c:v>
                </c:pt>
                <c:pt idx="7">
                  <c:v>5399</c:v>
                </c:pt>
                <c:pt idx="8">
                  <c:v>6447</c:v>
                </c:pt>
                <c:pt idx="9">
                  <c:v>4569</c:v>
                </c:pt>
                <c:pt idx="10">
                  <c:v>6031</c:v>
                </c:pt>
                <c:pt idx="11">
                  <c:v>7442</c:v>
                </c:pt>
                <c:pt idx="12">
                  <c:v>5729</c:v>
                </c:pt>
                <c:pt idx="13">
                  <c:v>5298</c:v>
                </c:pt>
                <c:pt idx="14">
                  <c:v>7080</c:v>
                </c:pt>
                <c:pt idx="15">
                  <c:v>6337</c:v>
                </c:pt>
                <c:pt idx="16">
                  <c:v>7227</c:v>
                </c:pt>
                <c:pt idx="17">
                  <c:v>7490</c:v>
                </c:pt>
                <c:pt idx="18">
                  <c:v>6977</c:v>
                </c:pt>
                <c:pt idx="19">
                  <c:v>7108</c:v>
                </c:pt>
                <c:pt idx="20">
                  <c:v>6846</c:v>
                </c:pt>
                <c:pt idx="21">
                  <c:v>6302</c:v>
                </c:pt>
                <c:pt idx="22">
                  <c:v>6431</c:v>
                </c:pt>
                <c:pt idx="23">
                  <c:v>12004</c:v>
                </c:pt>
                <c:pt idx="24">
                  <c:v>19655</c:v>
                </c:pt>
                <c:pt idx="25">
                  <c:v>30853</c:v>
                </c:pt>
                <c:pt idx="26">
                  <c:v>33351</c:v>
                </c:pt>
                <c:pt idx="27">
                  <c:v>27559</c:v>
                </c:pt>
                <c:pt idx="28">
                  <c:v>28941</c:v>
                </c:pt>
                <c:pt idx="29">
                  <c:v>32202</c:v>
                </c:pt>
                <c:pt idx="30">
                  <c:v>29318</c:v>
                </c:pt>
                <c:pt idx="31">
                  <c:v>28169</c:v>
                </c:pt>
                <c:pt idx="32">
                  <c:v>28465</c:v>
                </c:pt>
                <c:pt idx="33">
                  <c:v>27021</c:v>
                </c:pt>
                <c:pt idx="34">
                  <c:v>34557</c:v>
                </c:pt>
                <c:pt idx="35">
                  <c:v>28999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4-4FB3-9CCF-050E12CBB7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272991"/>
        <c:axId val="158273471"/>
      </c:lineChart>
      <c:lineChart>
        <c:grouping val="standard"/>
        <c:varyColors val="0"/>
        <c:ser>
          <c:idx val="1"/>
          <c:order val="1"/>
          <c:tx>
            <c:strRef>
              <c:f>' Trend Chart Revenue,Vol,Price'!$AR$4</c:f>
              <c:strCache>
                <c:ptCount val="1"/>
                <c:pt idx="0">
                  <c:v>Average Price Channel2</c:v>
                </c:pt>
              </c:strCache>
            </c:strRef>
          </c:tx>
          <c:spPr>
            <a:ln w="28575" cap="rnd">
              <a:solidFill>
                <a:srgbClr val="4E95D9"/>
              </a:solidFill>
              <a:round/>
            </a:ln>
            <a:effectLst/>
          </c:spPr>
          <c:marker>
            <c:symbol val="none"/>
          </c:marker>
          <c:cat>
            <c:numRef>
              <c:f>' Trend Chart Revenue,Vol,Price'!$AO$5:$AO$40</c:f>
              <c:numCache>
                <c:formatCode>mmm\-yy</c:formatCode>
                <c:ptCount val="36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</c:numCache>
            </c:numRef>
          </c:cat>
          <c:val>
            <c:numRef>
              <c:f>' Trend Chart Revenue,Vol,Price'!$AR$5:$AR$40</c:f>
              <c:numCache>
                <c:formatCode>[&gt;=1000000]\ ###.00\,###\,##0;[&gt;=100000]\ ###.00\,##0;\ ##,##0.00</c:formatCode>
                <c:ptCount val="36"/>
                <c:pt idx="0">
                  <c:v>3.0241135600787699</c:v>
                </c:pt>
                <c:pt idx="1">
                  <c:v>2.98045559473697</c:v>
                </c:pt>
                <c:pt idx="2">
                  <c:v>2.9364926850140902</c:v>
                </c:pt>
                <c:pt idx="3">
                  <c:v>2.9083580430317402</c:v>
                </c:pt>
                <c:pt idx="4">
                  <c:v>2.99368486408579</c:v>
                </c:pt>
                <c:pt idx="5">
                  <c:v>3.0353247417606402</c:v>
                </c:pt>
                <c:pt idx="6">
                  <c:v>3.0524459054642601</c:v>
                </c:pt>
                <c:pt idx="7">
                  <c:v>3.0989832494961398</c:v>
                </c:pt>
                <c:pt idx="8">
                  <c:v>3.1556710950392999</c:v>
                </c:pt>
                <c:pt idx="9">
                  <c:v>3.1257323524181899</c:v>
                </c:pt>
                <c:pt idx="10">
                  <c:v>3.0555266428232901</c:v>
                </c:pt>
                <c:pt idx="11">
                  <c:v>3.1721987781780401</c:v>
                </c:pt>
                <c:pt idx="12">
                  <c:v>3.0147790483080699</c:v>
                </c:pt>
                <c:pt idx="13">
                  <c:v>3.0309223030702901</c:v>
                </c:pt>
                <c:pt idx="14">
                  <c:v>3.0174772892759401</c:v>
                </c:pt>
                <c:pt idx="15">
                  <c:v>3.0662719154971501</c:v>
                </c:pt>
                <c:pt idx="16">
                  <c:v>3.1652579777448002</c:v>
                </c:pt>
                <c:pt idx="17">
                  <c:v>3.2423858409772599</c:v>
                </c:pt>
                <c:pt idx="18">
                  <c:v>3.2461859862731002</c:v>
                </c:pt>
                <c:pt idx="19">
                  <c:v>3.24201537152247</c:v>
                </c:pt>
                <c:pt idx="20">
                  <c:v>3.3280174913403702</c:v>
                </c:pt>
                <c:pt idx="21">
                  <c:v>3.4211035555131502</c:v>
                </c:pt>
                <c:pt idx="22">
                  <c:v>3.4011020802037102</c:v>
                </c:pt>
                <c:pt idx="23">
                  <c:v>3.5437504129099202</c:v>
                </c:pt>
                <c:pt idx="24">
                  <c:v>3.5910957780249899</c:v>
                </c:pt>
                <c:pt idx="25">
                  <c:v>3.5653445653584002</c:v>
                </c:pt>
                <c:pt idx="26">
                  <c:v>3.5880561269925799</c:v>
                </c:pt>
                <c:pt idx="27">
                  <c:v>3.58836483181177</c:v>
                </c:pt>
                <c:pt idx="28">
                  <c:v>3.6013442533115301</c:v>
                </c:pt>
                <c:pt idx="29">
                  <c:v>3.5976810380598101</c:v>
                </c:pt>
                <c:pt idx="30">
                  <c:v>3.61101966772932</c:v>
                </c:pt>
                <c:pt idx="31">
                  <c:v>3.6387548483564802</c:v>
                </c:pt>
                <c:pt idx="32">
                  <c:v>3.6594783169362102</c:v>
                </c:pt>
                <c:pt idx="33">
                  <c:v>3.7277785332339199</c:v>
                </c:pt>
                <c:pt idx="34">
                  <c:v>3.7377880783370601</c:v>
                </c:pt>
                <c:pt idx="35">
                  <c:v>3.7917979273769302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4-4FB3-9CCF-050E12CBB7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9820223"/>
        <c:axId val="1239818783"/>
      </c:lineChart>
      <c:dateAx>
        <c:axId val="15827299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Month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158273471"/>
        <c:crosses val="autoZero"/>
        <c:auto val="1"/>
        <c:lblOffset val="100"/>
        <c:baseTimeUnit val="months"/>
        <c:majorUnit val="1"/>
        <c:majorTimeUnit val="months"/>
      </c:dateAx>
      <c:valAx>
        <c:axId val="158273471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Sales Volume (Units Sold) </a:t>
                </a:r>
              </a:p>
            </c:rich>
          </c:tx>
          <c:layout>
            <c:manualLayout>
              <c:xMode val="edge"/>
              <c:yMode val="edge"/>
              <c:x val="6.4516129032258064E-3"/>
              <c:y val="0.299430878102262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158272991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4.4806536279739226E-2"/>
                <c:y val="0.25761653211070135"/>
              </c:manualLayout>
            </c:layout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</c:dispUnitsLbl>
        </c:dispUnits>
      </c:valAx>
      <c:valAx>
        <c:axId val="1239818783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Average Price  ($)</a:t>
                </a:r>
              </a:p>
            </c:rich>
          </c:tx>
          <c:layout>
            <c:manualLayout>
              <c:xMode val="edge"/>
              <c:yMode val="edge"/>
              <c:x val="0.96299991533316398"/>
              <c:y val="0.357524502475165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1239820223"/>
        <c:crosses val="max"/>
        <c:crossBetween val="between"/>
      </c:valAx>
      <c:dateAx>
        <c:axId val="1239820223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239818783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n-IN"/>
              <a:t>Sales Revenue vs Sales Volume : Category2</a:t>
            </a:r>
          </a:p>
        </c:rich>
      </c:tx>
      <c:layout>
        <c:manualLayout>
          <c:xMode val="edge"/>
          <c:yMode val="edge"/>
          <c:x val="0.19203688304375724"/>
          <c:y val="2.92808665184180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917043434086866"/>
          <c:y val="0.27027475995880262"/>
          <c:w val="0.76990652781305557"/>
          <c:h val="0.50665171600385395"/>
        </c:manualLayout>
      </c:layout>
      <c:lineChart>
        <c:grouping val="standard"/>
        <c:varyColors val="0"/>
        <c:ser>
          <c:idx val="0"/>
          <c:order val="0"/>
          <c:tx>
            <c:strRef>
              <c:f>' Trend Chart Revenue,Vol,Price'!$T$4</c:f>
              <c:strCache>
                <c:ptCount val="1"/>
                <c:pt idx="0">
                  <c:v>Sales Revenue Category2</c:v>
                </c:pt>
              </c:strCache>
            </c:strRef>
          </c:tx>
          <c:spPr>
            <a:ln w="28575" cap="rnd">
              <a:solidFill>
                <a:srgbClr val="4E95D9"/>
              </a:solidFill>
              <a:round/>
            </a:ln>
            <a:effectLst/>
          </c:spPr>
          <c:marker>
            <c:symbol val="none"/>
          </c:marker>
          <c:cat>
            <c:numRef>
              <c:f>' Trend Chart Revenue,Vol,Price'!$S$5:$S$40</c:f>
              <c:numCache>
                <c:formatCode>mmm\-yy</c:formatCode>
                <c:ptCount val="36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</c:numCache>
            </c:numRef>
          </c:cat>
          <c:val>
            <c:numRef>
              <c:f>' Trend Chart Revenue,Vol,Price'!$T$5:$T$40</c:f>
              <c:numCache>
                <c:formatCode>[&gt;=1000000]\ ###\,###\,##0;[&gt;=100000]\ ###\,##0;\ ##,##0</c:formatCode>
                <c:ptCount val="36"/>
                <c:pt idx="0">
                  <c:v>43850.946156404403</c:v>
                </c:pt>
                <c:pt idx="1">
                  <c:v>43275.460809919103</c:v>
                </c:pt>
                <c:pt idx="2">
                  <c:v>48684.692702528198</c:v>
                </c:pt>
                <c:pt idx="3">
                  <c:v>50429.662938983303</c:v>
                </c:pt>
                <c:pt idx="4">
                  <c:v>58977.758354841797</c:v>
                </c:pt>
                <c:pt idx="5">
                  <c:v>61765.025082904896</c:v>
                </c:pt>
                <c:pt idx="6">
                  <c:v>64193.730527822998</c:v>
                </c:pt>
                <c:pt idx="7">
                  <c:v>63305.536161891701</c:v>
                </c:pt>
                <c:pt idx="8">
                  <c:v>56799.6488870346</c:v>
                </c:pt>
                <c:pt idx="9">
                  <c:v>62766.1953057262</c:v>
                </c:pt>
                <c:pt idx="10">
                  <c:v>68309.788761310701</c:v>
                </c:pt>
                <c:pt idx="11">
                  <c:v>66659.915473444198</c:v>
                </c:pt>
                <c:pt idx="12">
                  <c:v>60714.8488435748</c:v>
                </c:pt>
                <c:pt idx="13">
                  <c:v>54650.223973861597</c:v>
                </c:pt>
                <c:pt idx="14">
                  <c:v>62994.852464948599</c:v>
                </c:pt>
                <c:pt idx="15">
                  <c:v>61117.7151317721</c:v>
                </c:pt>
                <c:pt idx="16">
                  <c:v>62661.466470221203</c:v>
                </c:pt>
                <c:pt idx="17">
                  <c:v>69636.969728386393</c:v>
                </c:pt>
                <c:pt idx="18">
                  <c:v>69774.540583920694</c:v>
                </c:pt>
                <c:pt idx="19">
                  <c:v>64427.105145540198</c:v>
                </c:pt>
                <c:pt idx="20">
                  <c:v>60706.617151097002</c:v>
                </c:pt>
                <c:pt idx="21">
                  <c:v>63064.7323038904</c:v>
                </c:pt>
                <c:pt idx="22">
                  <c:v>59169.712725912199</c:v>
                </c:pt>
                <c:pt idx="23">
                  <c:v>62791.942357810898</c:v>
                </c:pt>
                <c:pt idx="24">
                  <c:v>68924.286054215001</c:v>
                </c:pt>
                <c:pt idx="25">
                  <c:v>63253.889861537202</c:v>
                </c:pt>
                <c:pt idx="26">
                  <c:v>72083.296196551906</c:v>
                </c:pt>
                <c:pt idx="27">
                  <c:v>76869.163573391299</c:v>
                </c:pt>
                <c:pt idx="28">
                  <c:v>76727.744572687807</c:v>
                </c:pt>
                <c:pt idx="29">
                  <c:v>77601.793136511304</c:v>
                </c:pt>
                <c:pt idx="30">
                  <c:v>69210.276154303298</c:v>
                </c:pt>
                <c:pt idx="31">
                  <c:v>64902.691644710299</c:v>
                </c:pt>
                <c:pt idx="32">
                  <c:v>64347.790636363301</c:v>
                </c:pt>
                <c:pt idx="33">
                  <c:v>61891.859351232299</c:v>
                </c:pt>
                <c:pt idx="34">
                  <c:v>62336.187020915197</c:v>
                </c:pt>
                <c:pt idx="35">
                  <c:v>65291.692781305603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CA-403B-8CA2-B1FBA6A96B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272991"/>
        <c:axId val="158273471"/>
      </c:lineChart>
      <c:lineChart>
        <c:grouping val="standard"/>
        <c:varyColors val="0"/>
        <c:ser>
          <c:idx val="1"/>
          <c:order val="1"/>
          <c:tx>
            <c:strRef>
              <c:f>' Trend Chart Revenue,Vol,Price'!$U$4</c:f>
              <c:strCache>
                <c:ptCount val="1"/>
                <c:pt idx="0">
                  <c:v>Sales Volume Category2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 Trend Chart Revenue,Vol,Price'!$AO$5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' Trend Chart Revenue,Vol,Price'!$U$5:$U$40</c:f>
              <c:numCache>
                <c:formatCode>[&gt;=1000000]\ ###\,###\,##0;[&gt;=100000]\ ###\,##0;\ ##,##0</c:formatCode>
                <c:ptCount val="36"/>
                <c:pt idx="0">
                  <c:v>22941</c:v>
                </c:pt>
                <c:pt idx="1">
                  <c:v>22536</c:v>
                </c:pt>
                <c:pt idx="2">
                  <c:v>25769</c:v>
                </c:pt>
                <c:pt idx="3">
                  <c:v>25316</c:v>
                </c:pt>
                <c:pt idx="4">
                  <c:v>29709</c:v>
                </c:pt>
                <c:pt idx="5">
                  <c:v>30302</c:v>
                </c:pt>
                <c:pt idx="6">
                  <c:v>31343</c:v>
                </c:pt>
                <c:pt idx="7">
                  <c:v>31221</c:v>
                </c:pt>
                <c:pt idx="8">
                  <c:v>28440</c:v>
                </c:pt>
                <c:pt idx="9">
                  <c:v>31443</c:v>
                </c:pt>
                <c:pt idx="10">
                  <c:v>35107</c:v>
                </c:pt>
                <c:pt idx="11">
                  <c:v>34319</c:v>
                </c:pt>
                <c:pt idx="12">
                  <c:v>31260</c:v>
                </c:pt>
                <c:pt idx="13">
                  <c:v>28214</c:v>
                </c:pt>
                <c:pt idx="14">
                  <c:v>31972</c:v>
                </c:pt>
                <c:pt idx="15">
                  <c:v>30611</c:v>
                </c:pt>
                <c:pt idx="16">
                  <c:v>31921</c:v>
                </c:pt>
                <c:pt idx="17">
                  <c:v>37807</c:v>
                </c:pt>
                <c:pt idx="18">
                  <c:v>41555</c:v>
                </c:pt>
                <c:pt idx="19">
                  <c:v>38779</c:v>
                </c:pt>
                <c:pt idx="20">
                  <c:v>32262</c:v>
                </c:pt>
                <c:pt idx="21">
                  <c:v>32640</c:v>
                </c:pt>
                <c:pt idx="22">
                  <c:v>30838</c:v>
                </c:pt>
                <c:pt idx="23">
                  <c:v>33593</c:v>
                </c:pt>
                <c:pt idx="24">
                  <c:v>37129</c:v>
                </c:pt>
                <c:pt idx="25">
                  <c:v>38093</c:v>
                </c:pt>
                <c:pt idx="26">
                  <c:v>44328</c:v>
                </c:pt>
                <c:pt idx="27">
                  <c:v>47779</c:v>
                </c:pt>
                <c:pt idx="28">
                  <c:v>46858</c:v>
                </c:pt>
                <c:pt idx="29">
                  <c:v>47280</c:v>
                </c:pt>
                <c:pt idx="30">
                  <c:v>41108</c:v>
                </c:pt>
                <c:pt idx="31">
                  <c:v>39072</c:v>
                </c:pt>
                <c:pt idx="32">
                  <c:v>38454</c:v>
                </c:pt>
                <c:pt idx="33">
                  <c:v>36725</c:v>
                </c:pt>
                <c:pt idx="34">
                  <c:v>37179</c:v>
                </c:pt>
                <c:pt idx="35">
                  <c:v>39938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CA-403B-8CA2-B1FBA6A96B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9820223"/>
        <c:axId val="1239818783"/>
      </c:lineChart>
      <c:dateAx>
        <c:axId val="15827299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Month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158273471"/>
        <c:crosses val="autoZero"/>
        <c:auto val="1"/>
        <c:lblOffset val="100"/>
        <c:baseTimeUnit val="months"/>
        <c:majorUnit val="1"/>
        <c:majorTimeUnit val="months"/>
      </c:dateAx>
      <c:valAx>
        <c:axId val="158273471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Sales Volume (Units Sold) </a:t>
                </a:r>
              </a:p>
            </c:rich>
          </c:tx>
          <c:layout>
            <c:manualLayout>
              <c:xMode val="edge"/>
              <c:yMode val="edge"/>
              <c:x val="0.96344086021505382"/>
              <c:y val="0.2952114688195621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[&gt;=1000000]\ ###\,###\,##0;[&gt;=100000]\ ###\,##0;\ #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158272991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4.5602235204470411E-2"/>
                <c:y val="0.24073889497989967"/>
              </c:manualLayout>
            </c:layout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</c:dispUnitsLbl>
        </c:dispUnits>
      </c:valAx>
      <c:valAx>
        <c:axId val="1239818783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IN"/>
                  <a:t>Sales</a:t>
                </a:r>
                <a:r>
                  <a:rPr lang="en-IN" baseline="0"/>
                  <a:t> Revenue</a:t>
                </a:r>
                <a:r>
                  <a:rPr lang="en-IN"/>
                  <a:t>  ($)</a:t>
                </a:r>
              </a:p>
            </c:rich>
          </c:tx>
          <c:layout>
            <c:manualLayout>
              <c:xMode val="edge"/>
              <c:yMode val="edge"/>
              <c:x val="1.0311743290153247E-2"/>
              <c:y val="0.3279886374962623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1239820223"/>
        <c:crosses val="max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9264407755482178"/>
                <c:y val="0.25339712282800092"/>
              </c:manualLayout>
            </c:layout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</c:dispUnitsLbl>
        </c:dispUnits>
      </c:valAx>
      <c:dateAx>
        <c:axId val="1239820223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239818783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5.2150537634408599E-2"/>
          <c:y val="0.16531645569620254"/>
          <c:w val="0.9"/>
          <c:h val="7.12030300009967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9.xml"/><Relationship Id="rId2" Type="http://schemas.openxmlformats.org/officeDocument/2006/relationships/chart" Target="../charts/chart48.xml"/><Relationship Id="rId1" Type="http://schemas.openxmlformats.org/officeDocument/2006/relationships/chart" Target="../charts/chart47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1.xml"/><Relationship Id="rId1" Type="http://schemas.openxmlformats.org/officeDocument/2006/relationships/chart" Target="../charts/chart50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3.xml"/><Relationship Id="rId1" Type="http://schemas.openxmlformats.org/officeDocument/2006/relationships/chart" Target="../charts/chart52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6.xml"/><Relationship Id="rId2" Type="http://schemas.openxmlformats.org/officeDocument/2006/relationships/chart" Target="../charts/chart55.xml"/><Relationship Id="rId1" Type="http://schemas.openxmlformats.org/officeDocument/2006/relationships/chart" Target="../charts/chart54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9.xml"/><Relationship Id="rId2" Type="http://schemas.openxmlformats.org/officeDocument/2006/relationships/chart" Target="../charts/chart58.xml"/><Relationship Id="rId1" Type="http://schemas.openxmlformats.org/officeDocument/2006/relationships/chart" Target="../charts/chart57.xml"/><Relationship Id="rId5" Type="http://schemas.openxmlformats.org/officeDocument/2006/relationships/chart" Target="../charts/chart61.xml"/><Relationship Id="rId4" Type="http://schemas.openxmlformats.org/officeDocument/2006/relationships/chart" Target="../charts/chart60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3.xml"/><Relationship Id="rId3" Type="http://schemas.openxmlformats.org/officeDocument/2006/relationships/chart" Target="../charts/chart18.xml"/><Relationship Id="rId7" Type="http://schemas.openxmlformats.org/officeDocument/2006/relationships/chart" Target="../charts/chart22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6" Type="http://schemas.openxmlformats.org/officeDocument/2006/relationships/chart" Target="../charts/chart21.xml"/><Relationship Id="rId5" Type="http://schemas.openxmlformats.org/officeDocument/2006/relationships/chart" Target="../charts/chart20.xml"/><Relationship Id="rId10" Type="http://schemas.openxmlformats.org/officeDocument/2006/relationships/chart" Target="../charts/chart25.xml"/><Relationship Id="rId4" Type="http://schemas.openxmlformats.org/officeDocument/2006/relationships/chart" Target="../charts/chart19.xml"/><Relationship Id="rId9" Type="http://schemas.openxmlformats.org/officeDocument/2006/relationships/chart" Target="../charts/chart24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2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3.xml"/><Relationship Id="rId3" Type="http://schemas.openxmlformats.org/officeDocument/2006/relationships/chart" Target="../charts/chart28.xml"/><Relationship Id="rId7" Type="http://schemas.openxmlformats.org/officeDocument/2006/relationships/chart" Target="../charts/chart32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Relationship Id="rId6" Type="http://schemas.openxmlformats.org/officeDocument/2006/relationships/chart" Target="../charts/chart31.xml"/><Relationship Id="rId5" Type="http://schemas.openxmlformats.org/officeDocument/2006/relationships/chart" Target="../charts/chart30.xml"/><Relationship Id="rId10" Type="http://schemas.openxmlformats.org/officeDocument/2006/relationships/chart" Target="../charts/chart35.xml"/><Relationship Id="rId4" Type="http://schemas.openxmlformats.org/officeDocument/2006/relationships/chart" Target="../charts/chart29.xml"/><Relationship Id="rId9" Type="http://schemas.openxmlformats.org/officeDocument/2006/relationships/chart" Target="../charts/chart3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8.xml"/><Relationship Id="rId2" Type="http://schemas.openxmlformats.org/officeDocument/2006/relationships/chart" Target="../charts/chart37.xml"/><Relationship Id="rId1" Type="http://schemas.openxmlformats.org/officeDocument/2006/relationships/chart" Target="../charts/chart36.xml"/><Relationship Id="rId4" Type="http://schemas.openxmlformats.org/officeDocument/2006/relationships/chart" Target="../charts/chart39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3.xml"/><Relationship Id="rId1" Type="http://schemas.openxmlformats.org/officeDocument/2006/relationships/chart" Target="../charts/chart42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6.xml"/><Relationship Id="rId2" Type="http://schemas.openxmlformats.org/officeDocument/2006/relationships/chart" Target="../charts/chart45.xml"/><Relationship Id="rId1" Type="http://schemas.openxmlformats.org/officeDocument/2006/relationships/chart" Target="../charts/chart4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59766</xdr:colOff>
      <xdr:row>42</xdr:row>
      <xdr:rowOff>20445</xdr:rowOff>
    </xdr:from>
    <xdr:to>
      <xdr:col>7</xdr:col>
      <xdr:colOff>493058</xdr:colOff>
      <xdr:row>57</xdr:row>
      <xdr:rowOff>72027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923614C-11F8-485D-B7D1-C9869AB3BC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52295</xdr:colOff>
      <xdr:row>61</xdr:row>
      <xdr:rowOff>80210</xdr:rowOff>
    </xdr:from>
    <xdr:to>
      <xdr:col>7</xdr:col>
      <xdr:colOff>575235</xdr:colOff>
      <xdr:row>77</xdr:row>
      <xdr:rowOff>138364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4AF5E51-7AD8-4EB1-A109-CDBAEB964F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42</xdr:row>
      <xdr:rowOff>32084</xdr:rowOff>
    </xdr:from>
    <xdr:to>
      <xdr:col>16</xdr:col>
      <xdr:colOff>963706</xdr:colOff>
      <xdr:row>58</xdr:row>
      <xdr:rowOff>90237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71630B0E-8489-4A11-B3D3-02B70A7419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8021</xdr:colOff>
      <xdr:row>61</xdr:row>
      <xdr:rowOff>152399</xdr:rowOff>
    </xdr:from>
    <xdr:to>
      <xdr:col>16</xdr:col>
      <xdr:colOff>1105647</xdr:colOff>
      <xdr:row>78</xdr:row>
      <xdr:rowOff>26068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25FFBAF-CE33-4311-B218-18372237EE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33</xdr:col>
      <xdr:colOff>0</xdr:colOff>
      <xdr:row>42</xdr:row>
      <xdr:rowOff>0</xdr:rowOff>
    </xdr:from>
    <xdr:to>
      <xdr:col>38</xdr:col>
      <xdr:colOff>338889</xdr:colOff>
      <xdr:row>58</xdr:row>
      <xdr:rowOff>58153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A1DF0ED7-20FD-4088-B2F5-50D4156F80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33</xdr:col>
      <xdr:colOff>38100</xdr:colOff>
      <xdr:row>61</xdr:row>
      <xdr:rowOff>129540</xdr:rowOff>
    </xdr:from>
    <xdr:to>
      <xdr:col>38</xdr:col>
      <xdr:colOff>376989</xdr:colOff>
      <xdr:row>78</xdr:row>
      <xdr:rowOff>4813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13A6D950-409C-4781-A794-9786128018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39</xdr:col>
      <xdr:colOff>895951</xdr:colOff>
      <xdr:row>41</xdr:row>
      <xdr:rowOff>154051</xdr:rowOff>
    </xdr:from>
    <xdr:to>
      <xdr:col>46</xdr:col>
      <xdr:colOff>231588</xdr:colOff>
      <xdr:row>58</xdr:row>
      <xdr:rowOff>27720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FCD17173-816B-4C73-A664-4AC8A4941F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39</xdr:col>
      <xdr:colOff>1634691</xdr:colOff>
      <xdr:row>61</xdr:row>
      <xdr:rowOff>46923</xdr:rowOff>
    </xdr:from>
    <xdr:to>
      <xdr:col>45</xdr:col>
      <xdr:colOff>730318</xdr:colOff>
      <xdr:row>77</xdr:row>
      <xdr:rowOff>103472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1FB40AF9-6FC6-47A5-B57C-72474D8F89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62205</xdr:colOff>
      <xdr:row>41</xdr:row>
      <xdr:rowOff>122517</xdr:rowOff>
    </xdr:from>
    <xdr:to>
      <xdr:col>23</xdr:col>
      <xdr:colOff>478119</xdr:colOff>
      <xdr:row>57</xdr:row>
      <xdr:rowOff>175480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E82C74A3-400C-428E-9580-EA9FEDF02E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17</xdr:col>
      <xdr:colOff>1682015</xdr:colOff>
      <xdr:row>61</xdr:row>
      <xdr:rowOff>99862</xdr:rowOff>
    </xdr:from>
    <xdr:to>
      <xdr:col>23</xdr:col>
      <xdr:colOff>1122546</xdr:colOff>
      <xdr:row>77</xdr:row>
      <xdr:rowOff>156411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758E9480-8E57-46AF-9C37-E4ED300BD8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24</xdr:col>
      <xdr:colOff>1538941</xdr:colOff>
      <xdr:row>41</xdr:row>
      <xdr:rowOff>89647</xdr:rowOff>
    </xdr:from>
    <xdr:to>
      <xdr:col>31</xdr:col>
      <xdr:colOff>268037</xdr:colOff>
      <xdr:row>57</xdr:row>
      <xdr:rowOff>147800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2E09E701-D15C-4B03-AC41-14E552DBBF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25</xdr:col>
      <xdr:colOff>40106</xdr:colOff>
      <xdr:row>61</xdr:row>
      <xdr:rowOff>53340</xdr:rowOff>
    </xdr:from>
    <xdr:to>
      <xdr:col>31</xdr:col>
      <xdr:colOff>283883</xdr:colOff>
      <xdr:row>77</xdr:row>
      <xdr:rowOff>109889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E9AD4817-6A42-43EC-8194-72059F608E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192505</xdr:colOff>
      <xdr:row>99</xdr:row>
      <xdr:rowOff>160421</xdr:rowOff>
    </xdr:from>
    <xdr:to>
      <xdr:col>4</xdr:col>
      <xdr:colOff>940468</xdr:colOff>
      <xdr:row>114</xdr:row>
      <xdr:rowOff>136358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C01FCCF-2BE0-4C42-BAD5-9F04B7F04D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1150470</xdr:colOff>
      <xdr:row>99</xdr:row>
      <xdr:rowOff>141942</xdr:rowOff>
    </xdr:from>
    <xdr:to>
      <xdr:col>9</xdr:col>
      <xdr:colOff>381905</xdr:colOff>
      <xdr:row>114</xdr:row>
      <xdr:rowOff>123068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796EC98-B320-4019-A1B2-88B1EB2034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9</xdr:col>
      <xdr:colOff>571799</xdr:colOff>
      <xdr:row>99</xdr:row>
      <xdr:rowOff>145229</xdr:rowOff>
    </xdr:from>
    <xdr:to>
      <xdr:col>14</xdr:col>
      <xdr:colOff>400880</xdr:colOff>
      <xdr:row>114</xdr:row>
      <xdr:rowOff>122770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58FF0483-CFCE-4B8D-9115-44CD27C334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0.501</cdr:x>
      <cdr:y>0.31772</cdr:y>
    </cdr:from>
    <cdr:to>
      <cdr:x>0.63892</cdr:x>
      <cdr:y>0.50186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1A8CB2D9-4D0A-7B3B-C65C-58F8374CA200}"/>
            </a:ext>
          </a:extLst>
        </cdr:cNvPr>
        <cdr:cNvSpPr txBox="1"/>
      </cdr:nvSpPr>
      <cdr:spPr>
        <a:xfrm xmlns:a="http://schemas.openxmlformats.org/drawingml/2006/main">
          <a:off x="3321518" y="15777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IN" sz="1100"/>
        </a:p>
      </cdr:txBody>
    </cdr:sp>
  </cdr:relSizeAnchor>
  <cdr:relSizeAnchor xmlns:cdr="http://schemas.openxmlformats.org/drawingml/2006/chartDrawing">
    <cdr:from>
      <cdr:x>0.21778</cdr:x>
      <cdr:y>0.61626</cdr:y>
    </cdr:from>
    <cdr:to>
      <cdr:x>0.3557</cdr:x>
      <cdr:y>0.66794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594EDCAD-727A-339D-4CCB-3EA1897F73AB}"/>
            </a:ext>
          </a:extLst>
        </cdr:cNvPr>
        <cdr:cNvSpPr txBox="1"/>
      </cdr:nvSpPr>
      <cdr:spPr>
        <a:xfrm xmlns:a="http://schemas.openxmlformats.org/drawingml/2006/main">
          <a:off x="1135087" y="3033559"/>
          <a:ext cx="718850" cy="2543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IN" sz="1200" b="1"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$ 181k</a:t>
          </a:r>
        </a:p>
      </cdr:txBody>
    </cdr:sp>
  </cdr:relSizeAnchor>
  <cdr:relSizeAnchor xmlns:cdr="http://schemas.openxmlformats.org/drawingml/2006/chartDrawing">
    <cdr:from>
      <cdr:x>0.49229</cdr:x>
      <cdr:y>0.47417</cdr:y>
    </cdr:from>
    <cdr:to>
      <cdr:x>0.63022</cdr:x>
      <cdr:y>0.52586</cdr:y>
    </cdr:to>
    <cdr:sp macro="" textlink="">
      <cdr:nvSpPr>
        <cdr:cNvPr id="12" name="TextBox 1">
          <a:extLst xmlns:a="http://schemas.openxmlformats.org/drawingml/2006/main">
            <a:ext uri="{FF2B5EF4-FFF2-40B4-BE49-F238E27FC236}">
              <a16:creationId xmlns:a16="http://schemas.microsoft.com/office/drawing/2014/main" id="{EFE22C40-0A2A-FA0C-4563-AE50171551B3}"/>
            </a:ext>
          </a:extLst>
        </cdr:cNvPr>
        <cdr:cNvSpPr txBox="1"/>
      </cdr:nvSpPr>
      <cdr:spPr>
        <a:xfrm xmlns:a="http://schemas.openxmlformats.org/drawingml/2006/main">
          <a:off x="2565855" y="2334117"/>
          <a:ext cx="718902" cy="2544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IN" sz="1200" b="1"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$ 326k</a:t>
          </a:r>
        </a:p>
      </cdr:txBody>
    </cdr:sp>
  </cdr:relSizeAnchor>
  <cdr:relSizeAnchor xmlns:cdr="http://schemas.openxmlformats.org/drawingml/2006/chartDrawing">
    <cdr:from>
      <cdr:x>0.76873</cdr:x>
      <cdr:y>0.19604</cdr:y>
    </cdr:from>
    <cdr:to>
      <cdr:x>0.90665</cdr:x>
      <cdr:y>0.24773</cdr:y>
    </cdr:to>
    <cdr:sp macro="" textlink="">
      <cdr:nvSpPr>
        <cdr:cNvPr id="13" name="TextBox 1">
          <a:extLst xmlns:a="http://schemas.openxmlformats.org/drawingml/2006/main">
            <a:ext uri="{FF2B5EF4-FFF2-40B4-BE49-F238E27FC236}">
              <a16:creationId xmlns:a16="http://schemas.microsoft.com/office/drawing/2014/main" id="{B3BC32C8-7885-7CDF-B2C0-AEE46C789393}"/>
            </a:ext>
          </a:extLst>
        </cdr:cNvPr>
        <cdr:cNvSpPr txBox="1"/>
      </cdr:nvSpPr>
      <cdr:spPr>
        <a:xfrm xmlns:a="http://schemas.openxmlformats.org/drawingml/2006/main">
          <a:off x="4006672" y="965029"/>
          <a:ext cx="718850" cy="2544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IN" sz="1200" b="1"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$ 606k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80</xdr:row>
      <xdr:rowOff>0</xdr:rowOff>
    </xdr:from>
    <xdr:to>
      <xdr:col>5</xdr:col>
      <xdr:colOff>857250</xdr:colOff>
      <xdr:row>101</xdr:row>
      <xdr:rowOff>30480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2E910D0-D6F7-4E4C-A581-EABE719CAC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217714</xdr:colOff>
      <xdr:row>79</xdr:row>
      <xdr:rowOff>178989</xdr:rowOff>
    </xdr:from>
    <xdr:to>
      <xdr:col>14</xdr:col>
      <xdr:colOff>346982</xdr:colOff>
      <xdr:row>100</xdr:row>
      <xdr:rowOff>164573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B04667A-3141-4A92-B836-BD19800F5E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1320078</xdr:colOff>
      <xdr:row>80</xdr:row>
      <xdr:rowOff>34018</xdr:rowOff>
    </xdr:from>
    <xdr:to>
      <xdr:col>7</xdr:col>
      <xdr:colOff>2360839</xdr:colOff>
      <xdr:row>101</xdr:row>
      <xdr:rowOff>54614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C101C4C-F359-47E9-84B3-9B1F1F3FCA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0.22893</cdr:x>
      <cdr:y>0.50396</cdr:y>
    </cdr:from>
    <cdr:to>
      <cdr:x>0.36691</cdr:x>
      <cdr:y>0.56345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5664078B-6B24-24AD-129C-B21CC71BC47C}"/>
            </a:ext>
          </a:extLst>
        </cdr:cNvPr>
        <cdr:cNvSpPr txBox="1"/>
      </cdr:nvSpPr>
      <cdr:spPr>
        <a:xfrm xmlns:a="http://schemas.openxmlformats.org/drawingml/2006/main">
          <a:off x="1080934" y="1959435"/>
          <a:ext cx="651497" cy="2313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IN" sz="1200" b="1"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$ 548k</a:t>
          </a:r>
        </a:p>
      </cdr:txBody>
    </cdr:sp>
  </cdr:relSizeAnchor>
  <cdr:relSizeAnchor xmlns:cdr="http://schemas.openxmlformats.org/drawingml/2006/chartDrawing">
    <cdr:from>
      <cdr:x>0.50351</cdr:x>
      <cdr:y>0.41553</cdr:y>
    </cdr:from>
    <cdr:to>
      <cdr:x>0.64148</cdr:x>
      <cdr:y>0.47502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04FF189C-28D2-0D81-E0FC-FEC5F05718F6}"/>
            </a:ext>
          </a:extLst>
        </cdr:cNvPr>
        <cdr:cNvSpPr txBox="1"/>
      </cdr:nvSpPr>
      <cdr:spPr>
        <a:xfrm xmlns:a="http://schemas.openxmlformats.org/drawingml/2006/main">
          <a:off x="2377390" y="1615605"/>
          <a:ext cx="651450" cy="2313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IN" sz="1200" b="1"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$ 692k</a:t>
          </a:r>
        </a:p>
      </cdr:txBody>
    </cdr:sp>
  </cdr:relSizeAnchor>
  <cdr:relSizeAnchor xmlns:cdr="http://schemas.openxmlformats.org/drawingml/2006/chartDrawing">
    <cdr:from>
      <cdr:x>0.77968</cdr:x>
      <cdr:y>0.2143</cdr:y>
    </cdr:from>
    <cdr:to>
      <cdr:x>0.91766</cdr:x>
      <cdr:y>0.27379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7ACEA7E9-46DD-DC90-1764-D7D38DA2D330}"/>
            </a:ext>
          </a:extLst>
        </cdr:cNvPr>
        <cdr:cNvSpPr txBox="1"/>
      </cdr:nvSpPr>
      <cdr:spPr>
        <a:xfrm xmlns:a="http://schemas.openxmlformats.org/drawingml/2006/main">
          <a:off x="5167088" y="833223"/>
          <a:ext cx="914424" cy="2313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IN" sz="1200" b="1"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$ 1.0</a:t>
          </a:r>
          <a:r>
            <a:rPr lang="en-IN" sz="1200" b="1" baseline="0"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Mn</a:t>
          </a:r>
          <a:endParaRPr lang="en-IN" sz="1200" b="1"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579120</xdr:colOff>
      <xdr:row>66</xdr:row>
      <xdr:rowOff>156210</xdr:rowOff>
    </xdr:from>
    <xdr:to>
      <xdr:col>5</xdr:col>
      <xdr:colOff>419100</xdr:colOff>
      <xdr:row>91</xdr:row>
      <xdr:rowOff>144780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85E79DF-8BBA-4708-9D3F-101B791C96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67</xdr:row>
      <xdr:rowOff>0</xdr:rowOff>
    </xdr:from>
    <xdr:to>
      <xdr:col>8</xdr:col>
      <xdr:colOff>1163859</xdr:colOff>
      <xdr:row>91</xdr:row>
      <xdr:rowOff>173297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DDCC98D-EF15-4365-B1FB-28D447DE6D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0.22612</cdr:x>
      <cdr:y>0.50479</cdr:y>
    </cdr:from>
    <cdr:to>
      <cdr:x>0.40181</cdr:x>
      <cdr:y>0.555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856E38C6-5CA9-6FE6-B9C9-4EE08C345E42}"/>
            </a:ext>
          </a:extLst>
        </cdr:cNvPr>
        <cdr:cNvSpPr txBox="1"/>
      </cdr:nvSpPr>
      <cdr:spPr>
        <a:xfrm xmlns:a="http://schemas.openxmlformats.org/drawingml/2006/main">
          <a:off x="1182486" y="2298129"/>
          <a:ext cx="918778" cy="2285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IN" sz="1200" b="1"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$ 548k</a:t>
          </a:r>
        </a:p>
      </cdr:txBody>
    </cdr:sp>
  </cdr:relSizeAnchor>
  <cdr:relSizeAnchor xmlns:cdr="http://schemas.openxmlformats.org/drawingml/2006/chartDrawing">
    <cdr:from>
      <cdr:x>0.47153</cdr:x>
      <cdr:y>0.42482</cdr:y>
    </cdr:from>
    <cdr:to>
      <cdr:x>0.64722</cdr:x>
      <cdr:y>0.47503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856E38C6-5CA9-6FE6-B9C9-4EE08C345E42}"/>
            </a:ext>
          </a:extLst>
        </cdr:cNvPr>
        <cdr:cNvSpPr txBox="1"/>
      </cdr:nvSpPr>
      <cdr:spPr>
        <a:xfrm xmlns:a="http://schemas.openxmlformats.org/drawingml/2006/main">
          <a:off x="2465869" y="1934067"/>
          <a:ext cx="918778" cy="2285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IN" sz="1200" b="1"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$ 692k</a:t>
          </a:r>
        </a:p>
      </cdr:txBody>
    </cdr:sp>
  </cdr:relSizeAnchor>
  <cdr:relSizeAnchor xmlns:cdr="http://schemas.openxmlformats.org/drawingml/2006/chartDrawing">
    <cdr:from>
      <cdr:x>0.71264</cdr:x>
      <cdr:y>0.25264</cdr:y>
    </cdr:from>
    <cdr:to>
      <cdr:x>0.88833</cdr:x>
      <cdr:y>0.30285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856E38C6-5CA9-6FE6-B9C9-4EE08C345E42}"/>
            </a:ext>
          </a:extLst>
        </cdr:cNvPr>
        <cdr:cNvSpPr txBox="1"/>
      </cdr:nvSpPr>
      <cdr:spPr>
        <a:xfrm xmlns:a="http://schemas.openxmlformats.org/drawingml/2006/main">
          <a:off x="3726764" y="1150164"/>
          <a:ext cx="918778" cy="2285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IN" sz="1200" b="1"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$ 1035k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556261</xdr:colOff>
      <xdr:row>55</xdr:row>
      <xdr:rowOff>22860</xdr:rowOff>
    </xdr:from>
    <xdr:to>
      <xdr:col>6</xdr:col>
      <xdr:colOff>434340</xdr:colOff>
      <xdr:row>69</xdr:row>
      <xdr:rowOff>142348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59E93EF-05C0-44EE-BE90-88FC5864EA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708660</xdr:colOff>
      <xdr:row>55</xdr:row>
      <xdr:rowOff>7620</xdr:rowOff>
    </xdr:from>
    <xdr:to>
      <xdr:col>10</xdr:col>
      <xdr:colOff>426719</xdr:colOff>
      <xdr:row>69</xdr:row>
      <xdr:rowOff>127108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E9C57B7-A2DD-4029-BC20-5025C47AC9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373380</xdr:colOff>
      <xdr:row>77</xdr:row>
      <xdr:rowOff>30480</xdr:rowOff>
    </xdr:from>
    <xdr:to>
      <xdr:col>4</xdr:col>
      <xdr:colOff>1630680</xdr:colOff>
      <xdr:row>96</xdr:row>
      <xdr:rowOff>115455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F3FC27D-4832-4812-944E-BA3BCAA80A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1976091</xdr:colOff>
      <xdr:row>76</xdr:row>
      <xdr:rowOff>175722</xdr:rowOff>
    </xdr:from>
    <xdr:to>
      <xdr:col>7</xdr:col>
      <xdr:colOff>726411</xdr:colOff>
      <xdr:row>96</xdr:row>
      <xdr:rowOff>138546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3A83BE4-06B8-4CAE-A9A5-8BDC890E30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1065645</xdr:colOff>
      <xdr:row>77</xdr:row>
      <xdr:rowOff>23091</xdr:rowOff>
    </xdr:from>
    <xdr:to>
      <xdr:col>12</xdr:col>
      <xdr:colOff>547688</xdr:colOff>
      <xdr:row>98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4DB072A-48EC-4732-8BC4-319209078F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0.24313</cdr:x>
      <cdr:y>0.63917</cdr:y>
    </cdr:from>
    <cdr:to>
      <cdr:x>0.40506</cdr:x>
      <cdr:y>0.69948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12DDA3F-8208-87B0-3EA7-491AE1DD1064}"/>
            </a:ext>
          </a:extLst>
        </cdr:cNvPr>
        <cdr:cNvSpPr txBox="1"/>
      </cdr:nvSpPr>
      <cdr:spPr>
        <a:xfrm xmlns:a="http://schemas.openxmlformats.org/drawingml/2006/main">
          <a:off x="1372874" y="2271382"/>
          <a:ext cx="914376" cy="2143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IN" sz="1200" b="1"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486</a:t>
          </a:r>
          <a:r>
            <a:rPr lang="en-IN" sz="1200" b="1" baseline="0"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Mn</a:t>
          </a:r>
          <a:endParaRPr lang="en-IN" sz="1200" b="1"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0.51504</cdr:x>
      <cdr:y>0.49006</cdr:y>
    </cdr:from>
    <cdr:to>
      <cdr:x>0.67697</cdr:x>
      <cdr:y>0.55037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46DC5512-D7B0-408A-789E-5A58C4FC5EF3}"/>
            </a:ext>
          </a:extLst>
        </cdr:cNvPr>
        <cdr:cNvSpPr txBox="1"/>
      </cdr:nvSpPr>
      <cdr:spPr>
        <a:xfrm xmlns:a="http://schemas.openxmlformats.org/drawingml/2006/main">
          <a:off x="2908319" y="1741492"/>
          <a:ext cx="914376" cy="2143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IN" sz="1200" b="1"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990 Mn</a:t>
          </a:r>
        </a:p>
      </cdr:txBody>
    </cdr:sp>
  </cdr:relSizeAnchor>
  <cdr:relSizeAnchor xmlns:cdr="http://schemas.openxmlformats.org/drawingml/2006/chartDrawing">
    <cdr:from>
      <cdr:x>0.78212</cdr:x>
      <cdr:y>0.24212</cdr:y>
    </cdr:from>
    <cdr:to>
      <cdr:x>0.94406</cdr:x>
      <cdr:y>0.30243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FBA1B208-AF5C-9338-2E32-6FA54694FFDD}"/>
            </a:ext>
          </a:extLst>
        </cdr:cNvPr>
        <cdr:cNvSpPr txBox="1"/>
      </cdr:nvSpPr>
      <cdr:spPr>
        <a:xfrm xmlns:a="http://schemas.openxmlformats.org/drawingml/2006/main">
          <a:off x="4416417" y="860423"/>
          <a:ext cx="914433" cy="2143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IN" sz="1200" b="1"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1832 Mn</a:t>
          </a: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341480</xdr:colOff>
      <xdr:row>71</xdr:row>
      <xdr:rowOff>13679</xdr:rowOff>
    </xdr:from>
    <xdr:to>
      <xdr:col>11</xdr:col>
      <xdr:colOff>1248382</xdr:colOff>
      <xdr:row>88</xdr:row>
      <xdr:rowOff>104876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EECAAD0-3283-46CC-BBE4-69151C8B74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125648</xdr:colOff>
      <xdr:row>71</xdr:row>
      <xdr:rowOff>47116</xdr:rowOff>
    </xdr:from>
    <xdr:to>
      <xdr:col>26</xdr:col>
      <xdr:colOff>356681</xdr:colOff>
      <xdr:row>89</xdr:row>
      <xdr:rowOff>70929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59DD130-74B5-4C6B-A28F-CB499C3254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1375383</xdr:colOff>
      <xdr:row>71</xdr:row>
      <xdr:rowOff>22292</xdr:rowOff>
    </xdr:from>
    <xdr:to>
      <xdr:col>18</xdr:col>
      <xdr:colOff>575553</xdr:colOff>
      <xdr:row>88</xdr:row>
      <xdr:rowOff>161114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3B0BE328-7079-4CD8-8D84-52A5B69AB8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1038412</xdr:colOff>
      <xdr:row>72</xdr:row>
      <xdr:rowOff>1</xdr:rowOff>
    </xdr:from>
    <xdr:to>
      <xdr:col>7</xdr:col>
      <xdr:colOff>186447</xdr:colOff>
      <xdr:row>89</xdr:row>
      <xdr:rowOff>71439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697106D-59ED-4239-9A54-2BDF035924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539441</xdr:colOff>
      <xdr:row>71</xdr:row>
      <xdr:rowOff>137937</xdr:rowOff>
    </xdr:from>
    <xdr:to>
      <xdr:col>4</xdr:col>
      <xdr:colOff>770106</xdr:colOff>
      <xdr:row>88</xdr:row>
      <xdr:rowOff>122697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1F80B3F1-CB99-4948-9E91-C45891EB01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0.24623</cdr:x>
      <cdr:y>0.65131</cdr:y>
    </cdr:from>
    <cdr:to>
      <cdr:x>0.406</cdr:x>
      <cdr:y>0.72764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E5B6BB61-7AE5-B22A-DC09-145511AE610D}"/>
            </a:ext>
          </a:extLst>
        </cdr:cNvPr>
        <cdr:cNvSpPr txBox="1"/>
      </cdr:nvSpPr>
      <cdr:spPr>
        <a:xfrm xmlns:a="http://schemas.openxmlformats.org/drawingml/2006/main">
          <a:off x="940684" y="2039930"/>
          <a:ext cx="610365" cy="239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IN" sz="1200" b="1"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1 Mn</a:t>
          </a:r>
        </a:p>
      </cdr:txBody>
    </cdr:sp>
  </cdr:relSizeAnchor>
  <cdr:relSizeAnchor xmlns:cdr="http://schemas.openxmlformats.org/drawingml/2006/chartDrawing">
    <cdr:from>
      <cdr:x>0.51022</cdr:x>
      <cdr:y>0.41455</cdr:y>
    </cdr:from>
    <cdr:to>
      <cdr:x>0.67</cdr:x>
      <cdr:y>0.49087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8EAF28F5-608D-9B8E-D388-03DC170E2286}"/>
            </a:ext>
          </a:extLst>
        </cdr:cNvPr>
        <cdr:cNvSpPr txBox="1"/>
      </cdr:nvSpPr>
      <cdr:spPr>
        <a:xfrm xmlns:a="http://schemas.openxmlformats.org/drawingml/2006/main">
          <a:off x="1949173" y="1298402"/>
          <a:ext cx="610403" cy="2390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IN" sz="1200" b="1"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2 Mn</a:t>
          </a:r>
        </a:p>
      </cdr:txBody>
    </cdr:sp>
  </cdr:relSizeAnchor>
  <cdr:relSizeAnchor xmlns:cdr="http://schemas.openxmlformats.org/drawingml/2006/chartDrawing">
    <cdr:from>
      <cdr:x>0.77962</cdr:x>
      <cdr:y>0.16649</cdr:y>
    </cdr:from>
    <cdr:to>
      <cdr:x>0.93939</cdr:x>
      <cdr:y>0.24282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772A016D-07EC-213A-FB6A-402B2F8DC7A5}"/>
            </a:ext>
          </a:extLst>
        </cdr:cNvPr>
        <cdr:cNvSpPr txBox="1"/>
      </cdr:nvSpPr>
      <cdr:spPr>
        <a:xfrm xmlns:a="http://schemas.openxmlformats.org/drawingml/2006/main">
          <a:off x="2978342" y="521439"/>
          <a:ext cx="610365" cy="239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IN" sz="1200" b="1"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4 Mn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583964</xdr:colOff>
      <xdr:row>42</xdr:row>
      <xdr:rowOff>0</xdr:rowOff>
    </xdr:from>
    <xdr:to>
      <xdr:col>6</xdr:col>
      <xdr:colOff>405925</xdr:colOff>
      <xdr:row>58</xdr:row>
      <xdr:rowOff>7620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9D5417E-D604-4978-B489-11896C0431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42</xdr:row>
      <xdr:rowOff>0</xdr:rowOff>
    </xdr:from>
    <xdr:to>
      <xdr:col>11</xdr:col>
      <xdr:colOff>726391</xdr:colOff>
      <xdr:row>58</xdr:row>
      <xdr:rowOff>7620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D726433-5FCF-47BA-A752-01BE358BA1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904429</xdr:colOff>
      <xdr:row>42</xdr:row>
      <xdr:rowOff>0</xdr:rowOff>
    </xdr:from>
    <xdr:to>
      <xdr:col>18</xdr:col>
      <xdr:colOff>270615</xdr:colOff>
      <xdr:row>58</xdr:row>
      <xdr:rowOff>7620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E3D72FA-1F7F-4717-9AA0-2F23717366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99</xdr:row>
      <xdr:rowOff>0</xdr:rowOff>
    </xdr:from>
    <xdr:to>
      <xdr:col>4</xdr:col>
      <xdr:colOff>1331719</xdr:colOff>
      <xdr:row>113</xdr:row>
      <xdr:rowOff>150975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348EAD4-75B0-4F8F-AA83-8E899AA8DB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270617</xdr:colOff>
      <xdr:row>99</xdr:row>
      <xdr:rowOff>35608</xdr:rowOff>
    </xdr:from>
    <xdr:to>
      <xdr:col>9</xdr:col>
      <xdr:colOff>548355</xdr:colOff>
      <xdr:row>114</xdr:row>
      <xdr:rowOff>7123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C4880189-306E-42D4-A9C8-8576E3671D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118</xdr:row>
      <xdr:rowOff>0</xdr:rowOff>
    </xdr:from>
    <xdr:to>
      <xdr:col>4</xdr:col>
      <xdr:colOff>1089588</xdr:colOff>
      <xdr:row>135</xdr:row>
      <xdr:rowOff>113659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136829AC-F959-48DD-8403-0757939362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398802</xdr:colOff>
      <xdr:row>118</xdr:row>
      <xdr:rowOff>7122</xdr:rowOff>
    </xdr:from>
    <xdr:to>
      <xdr:col>9</xdr:col>
      <xdr:colOff>484260</xdr:colOff>
      <xdr:row>135</xdr:row>
      <xdr:rowOff>120781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DE3069ED-B0DB-41BE-8593-8A0B691CD8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139</xdr:row>
      <xdr:rowOff>0</xdr:rowOff>
    </xdr:from>
    <xdr:to>
      <xdr:col>4</xdr:col>
      <xdr:colOff>820966</xdr:colOff>
      <xdr:row>154</xdr:row>
      <xdr:rowOff>133456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AD0D4D4E-C1D7-4B08-9B35-5F6BDC5A82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64093</xdr:colOff>
      <xdr:row>138</xdr:row>
      <xdr:rowOff>149554</xdr:rowOff>
    </xdr:from>
    <xdr:to>
      <xdr:col>9</xdr:col>
      <xdr:colOff>434411</xdr:colOff>
      <xdr:row>155</xdr:row>
      <xdr:rowOff>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717F7F50-435B-4648-A654-F7C1EE7653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14</xdr:col>
      <xdr:colOff>0</xdr:colOff>
      <xdr:row>77</xdr:row>
      <xdr:rowOff>0</xdr:rowOff>
    </xdr:from>
    <xdr:to>
      <xdr:col>17</xdr:col>
      <xdr:colOff>350947</xdr:colOff>
      <xdr:row>92</xdr:row>
      <xdr:rowOff>133457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1B7A3030-BB2E-4003-A429-854BB16F7D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0.23184</cdr:x>
      <cdr:y>0.73791</cdr:y>
    </cdr:from>
    <cdr:to>
      <cdr:x>0.35723</cdr:x>
      <cdr:y>0.81489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357F63D-EBB2-2BBF-AF51-DBBB7E85506B}"/>
            </a:ext>
          </a:extLst>
        </cdr:cNvPr>
        <cdr:cNvSpPr txBox="1"/>
      </cdr:nvSpPr>
      <cdr:spPr>
        <a:xfrm xmlns:a="http://schemas.openxmlformats.org/drawingml/2006/main">
          <a:off x="1022071" y="2237889"/>
          <a:ext cx="552822" cy="2334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IN" sz="1100" b="1"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7 Mn</a:t>
          </a:r>
        </a:p>
      </cdr:txBody>
    </cdr:sp>
  </cdr:relSizeAnchor>
  <cdr:relSizeAnchor xmlns:cdr="http://schemas.openxmlformats.org/drawingml/2006/chartDrawing">
    <cdr:from>
      <cdr:x>0.49447</cdr:x>
      <cdr:y>0.61533</cdr:y>
    </cdr:from>
    <cdr:to>
      <cdr:x>0.61987</cdr:x>
      <cdr:y>0.69232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72DCDB00-5FE4-16DE-6602-9AE1B59DC3F5}"/>
            </a:ext>
          </a:extLst>
        </cdr:cNvPr>
        <cdr:cNvSpPr txBox="1"/>
      </cdr:nvSpPr>
      <cdr:spPr>
        <a:xfrm xmlns:a="http://schemas.openxmlformats.org/drawingml/2006/main">
          <a:off x="2179917" y="1866153"/>
          <a:ext cx="552822" cy="2334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IN" sz="1100" b="1"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33 Mn</a:t>
          </a:r>
        </a:p>
      </cdr:txBody>
    </cdr:sp>
  </cdr:relSizeAnchor>
  <cdr:relSizeAnchor xmlns:cdr="http://schemas.openxmlformats.org/drawingml/2006/chartDrawing">
    <cdr:from>
      <cdr:x>0.77238</cdr:x>
      <cdr:y>0.2015</cdr:y>
    </cdr:from>
    <cdr:to>
      <cdr:x>0.89778</cdr:x>
      <cdr:y>0.27848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DBE6386A-9C54-4F9C-0B8E-3A0863697C20}"/>
            </a:ext>
          </a:extLst>
        </cdr:cNvPr>
        <cdr:cNvSpPr txBox="1"/>
      </cdr:nvSpPr>
      <cdr:spPr>
        <a:xfrm xmlns:a="http://schemas.openxmlformats.org/drawingml/2006/main">
          <a:off x="3405094" y="611094"/>
          <a:ext cx="552822" cy="2334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IN" sz="1100" b="1"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116 Mn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</xdr:colOff>
      <xdr:row>54</xdr:row>
      <xdr:rowOff>133350</xdr:rowOff>
    </xdr:from>
    <xdr:to>
      <xdr:col>7</xdr:col>
      <xdr:colOff>2065020</xdr:colOff>
      <xdr:row>70</xdr:row>
      <xdr:rowOff>137160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7486B41-2F71-4AA1-B517-9E6460108F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198120</xdr:colOff>
      <xdr:row>41</xdr:row>
      <xdr:rowOff>0</xdr:rowOff>
    </xdr:from>
    <xdr:to>
      <xdr:col>4</xdr:col>
      <xdr:colOff>914400</xdr:colOff>
      <xdr:row>56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E35E45-A434-4989-AC98-02E097E86E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41</xdr:row>
      <xdr:rowOff>0</xdr:rowOff>
    </xdr:from>
    <xdr:to>
      <xdr:col>10</xdr:col>
      <xdr:colOff>388620</xdr:colOff>
      <xdr:row>56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A23F561-5C9D-459A-9A2E-66420298E1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41</xdr:row>
      <xdr:rowOff>0</xdr:rowOff>
    </xdr:from>
    <xdr:to>
      <xdr:col>16</xdr:col>
      <xdr:colOff>304800</xdr:colOff>
      <xdr:row>56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79955B5-AFB1-4835-B3BC-520FA86C49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441960</xdr:colOff>
      <xdr:row>95</xdr:row>
      <xdr:rowOff>0</xdr:rowOff>
    </xdr:from>
    <xdr:to>
      <xdr:col>5</xdr:col>
      <xdr:colOff>411693</xdr:colOff>
      <xdr:row>110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8F81140-34B0-4884-BFED-846D2596EB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0</xdr:colOff>
      <xdr:row>95</xdr:row>
      <xdr:rowOff>0</xdr:rowOff>
    </xdr:from>
    <xdr:to>
      <xdr:col>10</xdr:col>
      <xdr:colOff>480273</xdr:colOff>
      <xdr:row>110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5805332-CE9E-4DFC-8037-B883E5C23B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502920</xdr:colOff>
      <xdr:row>112</xdr:row>
      <xdr:rowOff>91440</xdr:rowOff>
    </xdr:from>
    <xdr:to>
      <xdr:col>5</xdr:col>
      <xdr:colOff>91440</xdr:colOff>
      <xdr:row>129</xdr:row>
      <xdr:rowOff>152400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D20ED512-AFD4-4E69-BC54-F96DB2B995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1120140</xdr:colOff>
      <xdr:row>112</xdr:row>
      <xdr:rowOff>114300</xdr:rowOff>
    </xdr:from>
    <xdr:to>
      <xdr:col>10</xdr:col>
      <xdr:colOff>83820</xdr:colOff>
      <xdr:row>129</xdr:row>
      <xdr:rowOff>175260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C5AD957D-3839-4A7E-938B-5D0EA66BC2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533400</xdr:colOff>
      <xdr:row>131</xdr:row>
      <xdr:rowOff>160020</xdr:rowOff>
    </xdr:from>
    <xdr:to>
      <xdr:col>4</xdr:col>
      <xdr:colOff>1127760</xdr:colOff>
      <xdr:row>147</xdr:row>
      <xdr:rowOff>144780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A6F07A81-A460-4CA9-80AD-D54B4F93DC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0</xdr:colOff>
      <xdr:row>132</xdr:row>
      <xdr:rowOff>0</xdr:rowOff>
    </xdr:from>
    <xdr:to>
      <xdr:col>9</xdr:col>
      <xdr:colOff>1104900</xdr:colOff>
      <xdr:row>147</xdr:row>
      <xdr:rowOff>167640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70B33045-EC73-4980-92F1-3F732E1AAA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0</xdr:colOff>
      <xdr:row>72</xdr:row>
      <xdr:rowOff>0</xdr:rowOff>
    </xdr:from>
    <xdr:to>
      <xdr:col>16</xdr:col>
      <xdr:colOff>388620</xdr:colOff>
      <xdr:row>87</xdr:row>
      <xdr:rowOff>167640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A8D86E8A-4CF2-4EF6-8062-B2EF480419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518160</xdr:colOff>
      <xdr:row>55</xdr:row>
      <xdr:rowOff>144780</xdr:rowOff>
    </xdr:from>
    <xdr:to>
      <xdr:col>3</xdr:col>
      <xdr:colOff>1318260</xdr:colOff>
      <xdr:row>73</xdr:row>
      <xdr:rowOff>106680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F61FC154-36EB-4631-B32C-4B8F9B11FC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449580</xdr:colOff>
      <xdr:row>55</xdr:row>
      <xdr:rowOff>160020</xdr:rowOff>
    </xdr:from>
    <xdr:to>
      <xdr:col>11</xdr:col>
      <xdr:colOff>929640</xdr:colOff>
      <xdr:row>73</xdr:row>
      <xdr:rowOff>121920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18C07DF5-73D6-40CD-AD98-708E5F232C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563880</xdr:colOff>
      <xdr:row>93</xdr:row>
      <xdr:rowOff>95250</xdr:rowOff>
    </xdr:from>
    <xdr:to>
      <xdr:col>4</xdr:col>
      <xdr:colOff>220980</xdr:colOff>
      <xdr:row>110</xdr:row>
      <xdr:rowOff>121920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EEE9D0F-DD81-D50D-0B45-357B438E13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342900</xdr:colOff>
      <xdr:row>93</xdr:row>
      <xdr:rowOff>102870</xdr:rowOff>
    </xdr:from>
    <xdr:to>
      <xdr:col>8</xdr:col>
      <xdr:colOff>312420</xdr:colOff>
      <xdr:row>110</xdr:row>
      <xdr:rowOff>144780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DE274F0-2D26-E56A-E6F9-5BC89DECF5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0.50406</cdr:x>
      <cdr:y>0.88503</cdr:y>
    </cdr:from>
    <cdr:to>
      <cdr:x>0.95746</cdr:x>
      <cdr:y>1</cdr:y>
    </cdr:to>
    <cdr:sp macro="" textlink="">
      <cdr:nvSpPr>
        <cdr:cNvPr id="2" name="TextBox 5">
          <a:extLst xmlns:a="http://schemas.openxmlformats.org/drawingml/2006/main">
            <a:ext uri="{FF2B5EF4-FFF2-40B4-BE49-F238E27FC236}">
              <a16:creationId xmlns:a16="http://schemas.microsoft.com/office/drawing/2014/main" id="{104439C8-4569-5192-7A29-6A7B6DD7CCA6}"/>
            </a:ext>
          </a:extLst>
        </cdr:cNvPr>
        <cdr:cNvSpPr txBox="1"/>
      </cdr:nvSpPr>
      <cdr:spPr>
        <a:xfrm xmlns:a="http://schemas.openxmlformats.org/drawingml/2006/main">
          <a:off x="2346829" y="3459635"/>
          <a:ext cx="2110948" cy="449425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IN" sz="900" b="1"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*Note: "-"</a:t>
          </a:r>
          <a:r>
            <a:rPr lang="en-IN" sz="900" b="1" baseline="0"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represents non-availability of data</a:t>
          </a:r>
        </a:p>
        <a:p xmlns:a="http://schemas.openxmlformats.org/drawingml/2006/main">
          <a:r>
            <a:rPr lang="en-IN" sz="900" b="1" baseline="0"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	No data avaliable for 2021</a:t>
          </a:r>
          <a:endParaRPr lang="en-IN" sz="900" b="1"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0.53518</cdr:x>
      <cdr:y>0.88035</cdr:y>
    </cdr:from>
    <cdr:to>
      <cdr:x>0.98858</cdr:x>
      <cdr:y>0.99531</cdr:y>
    </cdr:to>
    <cdr:sp macro="" textlink="">
      <cdr:nvSpPr>
        <cdr:cNvPr id="2" name="TextBox 5">
          <a:extLst xmlns:a="http://schemas.openxmlformats.org/drawingml/2006/main">
            <a:ext uri="{FF2B5EF4-FFF2-40B4-BE49-F238E27FC236}">
              <a16:creationId xmlns:a16="http://schemas.microsoft.com/office/drawing/2014/main" id="{104439C8-4569-5192-7A29-6A7B6DD7CCA6}"/>
            </a:ext>
          </a:extLst>
        </cdr:cNvPr>
        <cdr:cNvSpPr txBox="1"/>
      </cdr:nvSpPr>
      <cdr:spPr>
        <a:xfrm xmlns:a="http://schemas.openxmlformats.org/drawingml/2006/main">
          <a:off x="2773086" y="2864418"/>
          <a:ext cx="2349361" cy="374077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IN" sz="900" b="1"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*Note: "-"</a:t>
          </a:r>
          <a:r>
            <a:rPr lang="en-IN" sz="900" b="1" baseline="0"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represents non-availability of data</a:t>
          </a:r>
        </a:p>
        <a:p xmlns:a="http://schemas.openxmlformats.org/drawingml/2006/main">
          <a:r>
            <a:rPr lang="en-IN" sz="900" b="1" baseline="0"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                          No data avaliable for Pizza Hut</a:t>
          </a:r>
          <a:endParaRPr lang="en-IN" sz="900" b="1"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640080</xdr:colOff>
      <xdr:row>43</xdr:row>
      <xdr:rowOff>335280</xdr:rowOff>
    </xdr:from>
    <xdr:to>
      <xdr:col>11</xdr:col>
      <xdr:colOff>220980</xdr:colOff>
      <xdr:row>59</xdr:row>
      <xdr:rowOff>68580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242744A-52D8-4C1C-B54A-0BE74C1789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289560</xdr:colOff>
      <xdr:row>43</xdr:row>
      <xdr:rowOff>327660</xdr:rowOff>
    </xdr:from>
    <xdr:to>
      <xdr:col>31</xdr:col>
      <xdr:colOff>396240</xdr:colOff>
      <xdr:row>59</xdr:row>
      <xdr:rowOff>160020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2E2D201-47AC-43B1-84DE-DA0A7E9CB2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40</xdr:row>
      <xdr:rowOff>121920</xdr:rowOff>
    </xdr:from>
    <xdr:to>
      <xdr:col>10</xdr:col>
      <xdr:colOff>22860</xdr:colOff>
      <xdr:row>55</xdr:row>
      <xdr:rowOff>121920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6750768-F93A-4426-B077-6890D041F0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601980</xdr:colOff>
      <xdr:row>56</xdr:row>
      <xdr:rowOff>45720</xdr:rowOff>
    </xdr:from>
    <xdr:to>
      <xdr:col>9</xdr:col>
      <xdr:colOff>487680</xdr:colOff>
      <xdr:row>71</xdr:row>
      <xdr:rowOff>45720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C84F65D-BCA4-46C6-B669-F021A874AA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344103</xdr:colOff>
      <xdr:row>90</xdr:row>
      <xdr:rowOff>106680</xdr:rowOff>
    </xdr:from>
    <xdr:to>
      <xdr:col>7</xdr:col>
      <xdr:colOff>717483</xdr:colOff>
      <xdr:row>117</xdr:row>
      <xdr:rowOff>91440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0CA7C85-0528-4A0A-9471-932AB44F22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1186371</xdr:colOff>
      <xdr:row>90</xdr:row>
      <xdr:rowOff>146479</xdr:rowOff>
    </xdr:from>
    <xdr:to>
      <xdr:col>11</xdr:col>
      <xdr:colOff>449580</xdr:colOff>
      <xdr:row>117</xdr:row>
      <xdr:rowOff>100759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9CB0948-CE56-47D2-8E0A-A95E3D7BCA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90</xdr:row>
      <xdr:rowOff>126638</xdr:rowOff>
    </xdr:from>
    <xdr:to>
      <xdr:col>17</xdr:col>
      <xdr:colOff>251460</xdr:colOff>
      <xdr:row>117</xdr:row>
      <xdr:rowOff>111397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CC6769E-B021-4171-AB38-8FFF9FA44A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10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0.xml"/></Relationships>
</file>

<file path=xl/pivotCache/_rels/pivotCacheDefinition1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1.xml"/></Relationships>
</file>

<file path=xl/pivotCache/_rels/pivotCacheDefinition1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2.xml"/></Relationships>
</file>

<file path=xl/pivotCache/_rels/pivotCacheDefinition1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3.xml"/></Relationships>
</file>

<file path=xl/pivotCache/_rels/pivotCacheDefinition1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4.xml"/></Relationships>
</file>

<file path=xl/pivotCache/_rels/pivotCacheDefinition1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5.xml"/></Relationships>
</file>

<file path=xl/pivotCache/_rels/pivotCacheDefinition16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6.xml"/></Relationships>
</file>

<file path=xl/pivotCache/_rels/pivotCacheDefinition17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7.xml"/></Relationships>
</file>

<file path=xl/pivotCache/_rels/pivotCacheDefinition18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8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_rels/pivotCacheDefinition6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6.xml"/></Relationships>
</file>

<file path=xl/pivotCache/_rels/pivotCacheDefinition7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7.xml"/></Relationships>
</file>

<file path=xl/pivotCache/_rels/pivotCacheDefinition8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8.xml"/></Relationships>
</file>

<file path=xl/pivotCache/_rels/pivotCacheDefinition9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9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ryma Labs GSTIN-29AASCA3116C1ZT" refreshedDate="45366.582910763886" createdVersion="8" refreshedVersion="8" minRefreshableVersion="3" recordCount="36" xr:uid="{A82B21F2-E441-450F-B4C8-BB406066A182}">
  <cacheSource type="worksheet">
    <worksheetSource ref="B3:E39" sheet="Category-wise Comparison Charts"/>
  </cacheSource>
  <cacheFields count="7">
    <cacheField name="Month" numFmtId="17">
      <sharedItems containsSemiMixedTypes="0" containsNonDate="0" containsDate="1" containsString="0" minDate="2021-01-01T00:00:00" maxDate="2023-12-02T00:00:00" count="36"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d v="2022-01-01T00:00:00"/>
        <d v="2022-02-01T00:00:00"/>
        <d v="2022-03-01T00:00:00"/>
        <d v="2022-04-01T00:00:00"/>
        <d v="2022-05-01T00:00:00"/>
        <d v="2022-06-01T00:00:00"/>
        <d v="2022-07-01T00:00:00"/>
        <d v="2022-08-01T00:00:00"/>
        <d v="2022-09-01T00:00:00"/>
        <d v="2022-10-01T00:00:00"/>
        <d v="2022-11-01T00:00:00"/>
        <d v="2022-12-01T00:00:00"/>
        <d v="2023-01-01T00:00:00"/>
        <d v="2023-02-01T00:00:00"/>
        <d v="2023-03-01T00:00:00"/>
        <d v="2023-04-01T00:00:00"/>
        <d v="2023-05-01T00:00:00"/>
        <d v="2023-06-01T00:00:00"/>
        <d v="2023-07-01T00:00:00"/>
        <d v="2023-08-01T00:00:00"/>
        <d v="2023-09-01T00:00:00"/>
        <d v="2023-10-01T00:00:00"/>
        <d v="2023-11-01T00:00:00"/>
        <d v="2023-12-01T00:00:00"/>
      </sharedItems>
      <fieldGroup par="6"/>
    </cacheField>
    <cacheField name="Sales Revenue Affordability (Category)" numFmtId="167">
      <sharedItems containsSemiMixedTypes="0" containsString="0" containsNumber="1" minValue="6124.319999999997" maxValue="19045.680000000022"/>
    </cacheField>
    <cacheField name="Sales Revenue McCafé (Category)" numFmtId="167">
      <sharedItems containsSemiMixedTypes="0" containsString="0" containsNumber="1" minValue="43275.460809919103" maxValue="77601.793136511304"/>
    </cacheField>
    <cacheField name="Sales Revenue Happy Meal (Category)" numFmtId="167">
      <sharedItems containsSemiMixedTypes="0" containsString="0" containsNumber="1" minValue="117547.85286226599" maxValue="409660.42128407699"/>
    </cacheField>
    <cacheField name="Months (Month)" numFmtId="0" databaseField="0">
      <fieldGroup base="0">
        <rangePr groupBy="months" startDate="2021-01-01T00:00:00" endDate="2023-12-02T00:00:00"/>
        <groupItems count="14">
          <s v="&lt;01-01-2021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02-12-2023"/>
        </groupItems>
      </fieldGroup>
    </cacheField>
    <cacheField name="Quarters (Month)" numFmtId="0" databaseField="0">
      <fieldGroup base="0">
        <rangePr groupBy="quarters" startDate="2021-01-01T00:00:00" endDate="2023-12-02T00:00:00"/>
        <groupItems count="6">
          <s v="&lt;01-01-2021"/>
          <s v="Qtr1"/>
          <s v="Qtr2"/>
          <s v="Qtr3"/>
          <s v="Qtr4"/>
          <s v="&gt;02-12-2023"/>
        </groupItems>
      </fieldGroup>
    </cacheField>
    <cacheField name="Years (Month)" numFmtId="0" databaseField="0">
      <fieldGroup base="0">
        <rangePr groupBy="years" startDate="2021-01-01T00:00:00" endDate="2023-12-02T00:00:00"/>
        <groupItems count="5">
          <s v="&lt;01-01-2021"/>
          <s v="2021"/>
          <s v="2022"/>
          <s v="2023"/>
          <s v="&gt;02-12-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10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ryma Labs GSTIN-29AASCA3116C1ZT" refreshedDate="45369.532330555558" createdVersion="8" refreshedVersion="8" minRefreshableVersion="3" recordCount="36" xr:uid="{02A2061B-DC21-4F9C-913A-98FDCBF7DEA4}">
  <cacheSource type="worksheet">
    <worksheetSource ref="B3:G39" sheet="Brand M Vs Competitors"/>
  </cacheSource>
  <cacheFields count="9">
    <cacheField name="Month" numFmtId="17">
      <sharedItems containsSemiMixedTypes="0" containsNonDate="0" containsDate="1" containsString="0" minDate="2021-01-01T00:00:00" maxDate="2023-12-02T00:00:00" count="36"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d v="2022-01-01T00:00:00"/>
        <d v="2022-02-01T00:00:00"/>
        <d v="2022-03-01T00:00:00"/>
        <d v="2022-04-01T00:00:00"/>
        <d v="2022-05-01T00:00:00"/>
        <d v="2022-06-01T00:00:00"/>
        <d v="2022-07-01T00:00:00"/>
        <d v="2022-08-01T00:00:00"/>
        <d v="2022-09-01T00:00:00"/>
        <d v="2022-10-01T00:00:00"/>
        <d v="2022-11-01T00:00:00"/>
        <d v="2022-12-01T00:00:00"/>
        <d v="2023-01-01T00:00:00"/>
        <d v="2023-02-01T00:00:00"/>
        <d v="2023-03-01T00:00:00"/>
        <d v="2023-04-01T00:00:00"/>
        <d v="2023-05-01T00:00:00"/>
        <d v="2023-06-01T00:00:00"/>
        <d v="2023-07-01T00:00:00"/>
        <d v="2023-08-01T00:00:00"/>
        <d v="2023-09-01T00:00:00"/>
        <d v="2023-10-01T00:00:00"/>
        <d v="2023-11-01T00:00:00"/>
        <d v="2023-12-01T00:00:00"/>
      </sharedItems>
      <fieldGroup par="8"/>
    </cacheField>
    <cacheField name="Market Share McDonald's Total" numFmtId="0">
      <sharedItems containsMixedTypes="1" containsNumber="1" minValue="0.05" maxValue="0.08" count="5">
        <s v="N/A"/>
        <n v="0.08"/>
        <n v="7.0000000000000007E-2"/>
        <n v="0.05"/>
        <n v="0.06"/>
      </sharedItems>
    </cacheField>
    <cacheField name="Pizza Hut Market Share" numFmtId="168">
      <sharedItems containsMixedTypes="1" containsNumber="1" minValue="0.16" maxValue="0.24" count="8">
        <s v="N/A"/>
        <n v="0.2"/>
        <n v="0.19"/>
        <n v="0.18"/>
        <n v="0.22"/>
        <n v="0.24"/>
        <n v="0.21"/>
        <n v="0.16"/>
      </sharedItems>
    </cacheField>
    <cacheField name="Burger King Market Share" numFmtId="168">
      <sharedItems containsMixedTypes="1" containsNumber="1" minValue="0.11" maxValue="0.16" count="7">
        <s v="N/A"/>
        <n v="0.14000000000000001"/>
        <n v="0.13"/>
        <n v="0.11"/>
        <n v="0.12"/>
        <n v="0.15"/>
        <n v="0.16"/>
      </sharedItems>
    </cacheField>
    <cacheField name="Popeyes Market Share" numFmtId="168">
      <sharedItems containsMixedTypes="1" containsNumber="1" minValue="0.06" maxValue="0.14000000000000001" count="9">
        <s v="N/A"/>
        <n v="0.06"/>
        <n v="7.0000000000000007E-2"/>
        <n v="0.08"/>
        <n v="0.1"/>
        <n v="0.11"/>
        <n v="0.12"/>
        <n v="0.14000000000000001"/>
        <n v="0.13"/>
      </sharedItems>
    </cacheField>
    <cacheField name="Others" numFmtId="0">
      <sharedItems containsMixedTypes="1" containsNumber="1" minValue="0.44999999999999996" maxValue="0.57000000000000006" count="12">
        <s v="N/A"/>
        <n v="0.52"/>
        <n v="0.54"/>
        <n v="0.57000000000000006"/>
        <n v="0.55000000000000004"/>
        <n v="0.56000000000000005"/>
        <n v="0.5"/>
        <n v="0.48"/>
        <n v="0.51"/>
        <n v="0.47"/>
        <n v="0.45999999999999996"/>
        <n v="0.44999999999999996"/>
      </sharedItems>
    </cacheField>
    <cacheField name="Months (Month)" numFmtId="0" databaseField="0">
      <fieldGroup base="0">
        <rangePr groupBy="months" startDate="2021-01-01T00:00:00" endDate="2023-12-02T00:00:00"/>
        <groupItems count="14">
          <s v="&lt;01-01-2021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02-12-2023"/>
        </groupItems>
      </fieldGroup>
    </cacheField>
    <cacheField name="Quarters (Month)" numFmtId="0" databaseField="0">
      <fieldGroup base="0">
        <rangePr groupBy="quarters" startDate="2021-01-01T00:00:00" endDate="2023-12-02T00:00:00"/>
        <groupItems count="6">
          <s v="&lt;01-01-2021"/>
          <s v="Qtr1"/>
          <s v="Qtr2"/>
          <s v="Qtr3"/>
          <s v="Qtr4"/>
          <s v="&gt;02-12-2023"/>
        </groupItems>
      </fieldGroup>
    </cacheField>
    <cacheField name="Years (Month)" numFmtId="0" databaseField="0">
      <fieldGroup base="0">
        <rangePr groupBy="years" startDate="2021-01-01T00:00:00" endDate="2023-12-02T00:00:00"/>
        <groupItems count="5">
          <s v="&lt;01-01-2021"/>
          <s v="2021"/>
          <s v="2022"/>
          <s v="2023"/>
          <s v="&gt;02-12-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1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ryma Labs GSTIN-29AASCA3116C1ZT" refreshedDate="45369.82874409722" createdVersion="8" refreshedVersion="8" minRefreshableVersion="3" recordCount="36" xr:uid="{3C162E30-6F15-47D3-9F97-34074F04AEA4}">
  <cacheSource type="worksheet">
    <worksheetSource ref="B3:AB39" sheet="CAGR"/>
  </cacheSource>
  <cacheFields count="30">
    <cacheField name="Month" numFmtId="17">
      <sharedItems containsSemiMixedTypes="0" containsNonDate="0" containsDate="1" containsString="0" minDate="2021-01-01T00:00:00" maxDate="2023-12-02T00:00:00" count="36"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d v="2022-01-01T00:00:00"/>
        <d v="2022-02-01T00:00:00"/>
        <d v="2022-03-01T00:00:00"/>
        <d v="2022-04-01T00:00:00"/>
        <d v="2022-05-01T00:00:00"/>
        <d v="2022-06-01T00:00:00"/>
        <d v="2022-07-01T00:00:00"/>
        <d v="2022-08-01T00:00:00"/>
        <d v="2022-09-01T00:00:00"/>
        <d v="2022-10-01T00:00:00"/>
        <d v="2022-11-01T00:00:00"/>
        <d v="2022-12-01T00:00:00"/>
        <d v="2023-01-01T00:00:00"/>
        <d v="2023-02-01T00:00:00"/>
        <d v="2023-03-01T00:00:00"/>
        <d v="2023-04-01T00:00:00"/>
        <d v="2023-05-01T00:00:00"/>
        <d v="2023-06-01T00:00:00"/>
        <d v="2023-07-01T00:00:00"/>
        <d v="2023-08-01T00:00:00"/>
        <d v="2023-09-01T00:00:00"/>
        <d v="2023-10-01T00:00:00"/>
        <d v="2023-11-01T00:00:00"/>
        <d v="2023-12-01T00:00:00"/>
      </sharedItems>
      <fieldGroup par="29"/>
    </cacheField>
    <cacheField name="Sales Revenue Total" numFmtId="167">
      <sharedItems containsSemiMixedTypes="0" containsString="0" containsNumber="1" minValue="925841.75077642896" maxValue="2051652.86539044"/>
    </cacheField>
    <cacheField name="Sales Volume (Units sold) Total" numFmtId="167">
      <sharedItems containsSemiMixedTypes="0" containsString="0" containsNumber="1" containsInteger="1" minValue="367705" maxValue="618740"/>
    </cacheField>
    <cacheField name="Market Share McDonald's Total" numFmtId="0">
      <sharedItems containsMixedTypes="1" containsNumber="1" minValue="0.05" maxValue="0.08"/>
    </cacheField>
    <cacheField name="Average Price Total" numFmtId="168">
      <sharedItems containsSemiMixedTypes="0" containsString="0" containsNumber="1" minValue="2.4823244864580398" maxValue="3.3820925775117199"/>
    </cacheField>
    <cacheField name="Sales Revenue Affordability (Category)" numFmtId="167">
      <sharedItems containsSemiMixedTypes="0" containsString="0" containsNumber="1" minValue="6124.319999999997" maxValue="19045.680000000022"/>
    </cacheField>
    <cacheField name="Sales Volume (Units sold) Affordability (Category)" numFmtId="167">
      <sharedItems containsSemiMixedTypes="0" containsString="0" containsNumber="1" containsInteger="1" minValue="1981" maxValue="5861"/>
    </cacheField>
    <cacheField name="Average Price Affordability (Category)" numFmtId="168">
      <sharedItems containsSemiMixedTypes="0" containsString="0" containsNumber="1" minValue="2.7480453697949021" maxValue="3.5888457831325193"/>
    </cacheField>
    <cacheField name="Sales Revenue McDelivery (Channel)" numFmtId="167">
      <sharedItems containsSemiMixedTypes="0" containsString="0" containsNumber="1" minValue="90543.949693340794" maxValue="196962.33705258"/>
    </cacheField>
    <cacheField name="Sales Volume (Units sold) McDelivery (Channel)" numFmtId="167">
      <sharedItems containsSemiMixedTypes="0" containsString="0" containsNumber="1" containsInteger="1" minValue="28953" maxValue="51425"/>
    </cacheField>
    <cacheField name="Average Price McDelivery (Channel)" numFmtId="168">
      <sharedItems containsSemiMixedTypes="0" containsString="0" containsNumber="1" minValue="3.0252615944097401" maxValue="3.9564551851097298"/>
    </cacheField>
    <cacheField name="Sales Revenue NGK (Channel)" numFmtId="167">
      <sharedItems containsSemiMixedTypes="0" containsString="0" containsNumber="1" minValue="7644.9590798791196" maxValue="129166.742623094"/>
    </cacheField>
    <cacheField name="Sales Volume (Units sold) NGK (Channel)" numFmtId="167">
      <sharedItems containsSemiMixedTypes="0" containsString="0" containsNumber="1" containsInteger="1" minValue="2528" maxValue="34557"/>
    </cacheField>
    <cacheField name="Average Price NGK (Channel)" numFmtId="168">
      <sharedItems containsSemiMixedTypes="0" containsString="0" containsNumber="1" minValue="2.9083580430317402" maxValue="3.7917979273769302"/>
    </cacheField>
    <cacheField name="Sales Revenue McCafé (Category)" numFmtId="167">
      <sharedItems containsSemiMixedTypes="0" containsString="0" containsNumber="1" minValue="43275.460809919103" maxValue="77601.793136511304"/>
    </cacheField>
    <cacheField name="Sales Volume (Units sold) McCafé (Category)" numFmtId="167">
      <sharedItems containsSemiMixedTypes="0" containsString="0" containsNumber="1" containsInteger="1" minValue="22536" maxValue="47779"/>
    </cacheField>
    <cacheField name="Average Price McCafé (Category)" numFmtId="168">
      <sharedItems containsSemiMixedTypes="0" containsString="0" containsNumber="1" minValue="1.6088483135559799" maxValue="2.04810421873538"/>
    </cacheField>
    <cacheField name="Sales Revenue Happy Meal (Category)" numFmtId="167">
      <sharedItems containsSemiMixedTypes="0" containsString="0" containsNumber="1" minValue="117547.85286226599" maxValue="409660.42128407699"/>
    </cacheField>
    <cacheField name="Sales Volume (Units sold) Happy Meal (Category)" numFmtId="167">
      <sharedItems containsSemiMixedTypes="0" containsString="0" containsNumber="1" containsInteger="1" minValue="32437" maxValue="93889"/>
    </cacheField>
    <cacheField name="Average Price Happy Meal (Category)" numFmtId="168">
      <sharedItems containsSemiMixedTypes="0" containsString="0" containsNumber="1" minValue="3.5686640030926799" maxValue="5.4530610111914397"/>
    </cacheField>
    <cacheField name="Inflation Rate" numFmtId="168">
      <sharedItems containsSemiMixedTypes="0" containsString="0" containsNumber="1" minValue="3.8699999999999998E-2" maxValue="0.1086"/>
    </cacheField>
    <cacheField name="Pizza Hut" numFmtId="168">
      <sharedItems containsMixedTypes="1" containsNumber="1" minValue="0.16" maxValue="0.24"/>
    </cacheField>
    <cacheField name="Burger King" numFmtId="168">
      <sharedItems containsMixedTypes="1" containsNumber="1" minValue="0.11" maxValue="0.16"/>
    </cacheField>
    <cacheField name="Popeyes" numFmtId="168">
      <sharedItems containsMixedTypes="1" containsNumber="1" minValue="0.06" maxValue="0.14000000000000001"/>
    </cacheField>
    <cacheField name="Others" numFmtId="168">
      <sharedItems containsMixedTypes="1" containsNumber="1" minValue="0.52" maxValue="0.64" count="12">
        <s v="N/A"/>
        <n v="0.6"/>
        <n v="0.61"/>
        <n v="0.62"/>
        <n v="0.64"/>
        <n v="0.63"/>
        <n v="0.58000000000000007"/>
        <n v="0.56000000000000005"/>
        <n v="0.59"/>
        <n v="0.55000000000000004"/>
        <n v="0.54"/>
        <n v="0.52"/>
      </sharedItems>
    </cacheField>
    <cacheField name="Burger King $" numFmtId="168">
      <sharedItems containsMixedTypes="1" containsNumber="1" minValue="5.8353559870550162" maxValue="7.9692556634304212"/>
    </cacheField>
    <cacheField name="Popeyes $" numFmtId="168">
      <sharedItems containsMixedTypes="1" containsNumber="1" minValue="7.6686893203883493" maxValue="9.1019417475728162"/>
    </cacheField>
    <cacheField name="Months (Month)" numFmtId="0" databaseField="0">
      <fieldGroup base="0">
        <rangePr groupBy="months" startDate="2021-01-01T00:00:00" endDate="2023-12-02T00:00:00"/>
        <groupItems count="14">
          <s v="&lt;01-01-2021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02-12-2023"/>
        </groupItems>
      </fieldGroup>
    </cacheField>
    <cacheField name="Quarters (Month)" numFmtId="0" databaseField="0">
      <fieldGroup base="0">
        <rangePr groupBy="quarters" startDate="2021-01-01T00:00:00" endDate="2023-12-02T00:00:00"/>
        <groupItems count="6">
          <s v="&lt;01-01-2021"/>
          <s v="Qtr1"/>
          <s v="Qtr2"/>
          <s v="Qtr3"/>
          <s v="Qtr4"/>
          <s v="&gt;02-12-2023"/>
        </groupItems>
      </fieldGroup>
    </cacheField>
    <cacheField name="Years (Month)" numFmtId="0" databaseField="0">
      <fieldGroup base="0">
        <rangePr groupBy="years" startDate="2021-01-01T00:00:00" endDate="2023-12-02T00:00:00"/>
        <groupItems count="5">
          <s v="&lt;01-01-2021"/>
          <s v="2021"/>
          <s v="2022"/>
          <s v="2023"/>
          <s v="&gt;02-12-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1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ryma6" refreshedDate="45643.664069675928" createdVersion="8" refreshedVersion="8" minRefreshableVersion="3" recordCount="36" xr:uid="{BE92BCB2-148E-4831-AD58-53FEF07878D9}">
  <cacheSource type="worksheet">
    <worksheetSource ref="C4:K40" sheet="Digital Spends"/>
  </cacheSource>
  <cacheFields count="12">
    <cacheField name="Month" numFmtId="17">
      <sharedItems containsSemiMixedTypes="0" containsNonDate="0" containsDate="1" containsString="0" minDate="2021-01-01T00:00:00" maxDate="2023-12-02T00:00:00" count="36"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d v="2022-01-01T00:00:00"/>
        <d v="2022-02-01T00:00:00"/>
        <d v="2022-03-01T00:00:00"/>
        <d v="2022-04-01T00:00:00"/>
        <d v="2022-05-01T00:00:00"/>
        <d v="2022-06-01T00:00:00"/>
        <d v="2022-07-01T00:00:00"/>
        <d v="2022-08-01T00:00:00"/>
        <d v="2022-09-01T00:00:00"/>
        <d v="2022-10-01T00:00:00"/>
        <d v="2022-11-01T00:00:00"/>
        <d v="2022-12-01T00:00:00"/>
        <d v="2023-01-01T00:00:00"/>
        <d v="2023-02-01T00:00:00"/>
        <d v="2023-03-01T00:00:00"/>
        <d v="2023-04-01T00:00:00"/>
        <d v="2023-05-01T00:00:00"/>
        <d v="2023-06-01T00:00:00"/>
        <d v="2023-07-01T00:00:00"/>
        <d v="2023-08-01T00:00:00"/>
        <d v="2023-09-01T00:00:00"/>
        <d v="2023-10-01T00:00:00"/>
        <d v="2023-11-01T00:00:00"/>
        <d v="2023-12-01T00:00:00"/>
      </sharedItems>
      <fieldGroup par="11"/>
    </cacheField>
    <cacheField name="Paid Search Spends" numFmtId="0">
      <sharedItems containsSemiMixedTypes="0" containsString="0" containsNumber="1" minValue="0" maxValue="5307.27"/>
    </cacheField>
    <cacheField name="Programmatic Display Spends" numFmtId="0">
      <sharedItems containsSemiMixedTypes="0" containsString="0" containsNumber="1" minValue="0" maxValue="5429.58"/>
    </cacheField>
    <cacheField name="Google Display Spend" numFmtId="0">
      <sharedItems containsSemiMixedTypes="0" containsString="0" containsNumber="1" minValue="693.79" maxValue="7588.3"/>
    </cacheField>
    <cacheField name="Direct Display Spend" numFmtId="0">
      <sharedItems containsSemiMixedTypes="0" containsString="0" containsNumber="1" minValue="504.17" maxValue="12022.59"/>
    </cacheField>
    <cacheField name="Meta1 Spends" numFmtId="166">
      <sharedItems containsSemiMixedTypes="0" containsString="0" containsNumber="1" minValue="1030.1663999999998" maxValue="24088.76"/>
    </cacheField>
    <cacheField name="Programmatic Video Spends" numFmtId="0">
      <sharedItems containsSemiMixedTypes="0" containsString="0" containsNumber="1" minValue="0" maxValue="47657.438999999998"/>
    </cacheField>
    <cacheField name="Youtube Spends" numFmtId="0">
      <sharedItems containsSemiMixedTypes="0" containsString="0" containsNumber="1" minValue="0" maxValue="7375.81"/>
    </cacheField>
    <cacheField name="Meta2 Spends" numFmtId="0">
      <sharedItems containsSemiMixedTypes="0" containsString="0" containsNumber="1" minValue="200" maxValue="19432.62"/>
    </cacheField>
    <cacheField name="Months (Month)" numFmtId="0" databaseField="0">
      <fieldGroup base="0">
        <rangePr groupBy="months" startDate="2021-01-01T00:00:00" endDate="2023-12-02T00:00:00"/>
        <groupItems count="14">
          <s v="&lt;01-01-2021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02-12-2023"/>
        </groupItems>
      </fieldGroup>
    </cacheField>
    <cacheField name="Quarters (Month)" numFmtId="0" databaseField="0">
      <fieldGroup base="0">
        <rangePr groupBy="quarters" startDate="2021-01-01T00:00:00" endDate="2023-12-02T00:00:00"/>
        <groupItems count="6">
          <s v="&lt;01-01-2021"/>
          <s v="Qtr1"/>
          <s v="Qtr2"/>
          <s v="Qtr3"/>
          <s v="Qtr4"/>
          <s v="&gt;02-12-2023"/>
        </groupItems>
      </fieldGroup>
    </cacheField>
    <cacheField name="Years (Month)" numFmtId="0" databaseField="0">
      <fieldGroup base="0">
        <rangePr groupBy="years" startDate="2021-01-01T00:00:00" endDate="2023-12-02T00:00:00"/>
        <groupItems count="5">
          <s v="&lt;01-01-2021"/>
          <s v="2021"/>
          <s v="2022"/>
          <s v="2023"/>
          <s v="&gt;02-12-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1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ryma6" refreshedDate="45643.66861886574" createdVersion="8" refreshedVersion="8" minRefreshableVersion="3" recordCount="36" xr:uid="{E4B3C8F7-B71E-4850-A233-7FF57C814A2E}">
  <cacheSource type="worksheet">
    <worksheetSource ref="C4:H40" sheet="Media Spends"/>
  </cacheSource>
  <cacheFields count="9">
    <cacheField name="Month" numFmtId="17">
      <sharedItems containsSemiMixedTypes="0" containsNonDate="0" containsDate="1" containsString="0" minDate="2021-01-01T00:00:00" maxDate="2023-12-02T00:00:00" count="36"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d v="2022-01-01T00:00:00"/>
        <d v="2022-02-01T00:00:00"/>
        <d v="2022-03-01T00:00:00"/>
        <d v="2022-04-01T00:00:00"/>
        <d v="2022-05-01T00:00:00"/>
        <d v="2022-06-01T00:00:00"/>
        <d v="2022-07-01T00:00:00"/>
        <d v="2022-08-01T00:00:00"/>
        <d v="2022-09-01T00:00:00"/>
        <d v="2022-10-01T00:00:00"/>
        <d v="2022-11-01T00:00:00"/>
        <d v="2022-12-01T00:00:00"/>
        <d v="2023-01-01T00:00:00"/>
        <d v="2023-02-01T00:00:00"/>
        <d v="2023-03-01T00:00:00"/>
        <d v="2023-04-01T00:00:00"/>
        <d v="2023-05-01T00:00:00"/>
        <d v="2023-06-01T00:00:00"/>
        <d v="2023-07-01T00:00:00"/>
        <d v="2023-08-01T00:00:00"/>
        <d v="2023-09-01T00:00:00"/>
        <d v="2023-10-01T00:00:00"/>
        <d v="2023-11-01T00:00:00"/>
        <d v="2023-12-01T00:00:00"/>
      </sharedItems>
      <fieldGroup par="8"/>
    </cacheField>
    <cacheField name="TV Spends" numFmtId="167">
      <sharedItems containsSemiMixedTypes="0" containsString="0" containsNumber="1" minValue="0" maxValue="33607.796033734136"/>
    </cacheField>
    <cacheField name="Radio Spends" numFmtId="167">
      <sharedItems containsSemiMixedTypes="0" containsString="0" containsNumber="1" minValue="0" maxValue="13412.863999999996"/>
    </cacheField>
    <cacheField name="Outdoor Spends" numFmtId="167">
      <sharedItems containsSemiMixedTypes="0" containsString="0" containsNumber="1" minValue="0" maxValue="33900"/>
    </cacheField>
    <cacheField name="Digital_media_total" numFmtId="167">
      <sharedItems containsSemiMixedTypes="0" containsString="0" containsNumber="1" minValue="4026.1099999999997" maxValue="107533.74900000001"/>
    </cacheField>
    <cacheField name="Influencer Marketing Spends" numFmtId="167">
      <sharedItems containsSemiMixedTypes="0" containsString="0" containsNumber="1" minValue="0" maxValue="4608.7"/>
    </cacheField>
    <cacheField name="Months (Month)" numFmtId="0" databaseField="0">
      <fieldGroup base="0">
        <rangePr groupBy="months" startDate="2021-01-01T00:00:00" endDate="2023-12-02T00:00:00"/>
        <groupItems count="14">
          <s v="&lt;01-01-2021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02-12-2023"/>
        </groupItems>
      </fieldGroup>
    </cacheField>
    <cacheField name="Quarters (Month)" numFmtId="0" databaseField="0">
      <fieldGroup base="0">
        <rangePr groupBy="quarters" startDate="2021-01-01T00:00:00" endDate="2023-12-02T00:00:00"/>
        <groupItems count="6">
          <s v="&lt;01-01-2021"/>
          <s v="Qtr1"/>
          <s v="Qtr2"/>
          <s v="Qtr3"/>
          <s v="Qtr4"/>
          <s v="&gt;02-12-2023"/>
        </groupItems>
      </fieldGroup>
    </cacheField>
    <cacheField name="Years (Month)" numFmtId="0" databaseField="0">
      <fieldGroup base="0">
        <rangePr groupBy="years" startDate="2021-01-01T00:00:00" endDate="2023-12-02T00:00:00"/>
        <groupItems count="5">
          <s v="&lt;01-01-2021"/>
          <s v="2021"/>
          <s v="2022"/>
          <s v="2023"/>
          <s v="&gt;02-12-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1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ryma6" refreshedDate="45643.670418055553" createdVersion="8" refreshedVersion="8" minRefreshableVersion="3" recordCount="36" xr:uid="{841ECB07-57FE-4D64-A0B1-713FF438FF1B}">
  <cacheSource type="worksheet">
    <worksheetSource ref="B3:N39" sheet="Media_Spends_Comparison_v2"/>
  </cacheSource>
  <cacheFields count="16">
    <cacheField name="Month" numFmtId="17">
      <sharedItems containsSemiMixedTypes="0" containsNonDate="0" containsDate="1" containsString="0" minDate="2021-01-01T00:00:00" maxDate="2023-12-02T00:00:00" count="36"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d v="2022-01-01T00:00:00"/>
        <d v="2022-02-01T00:00:00"/>
        <d v="2022-03-01T00:00:00"/>
        <d v="2022-04-01T00:00:00"/>
        <d v="2022-05-01T00:00:00"/>
        <d v="2022-06-01T00:00:00"/>
        <d v="2022-07-01T00:00:00"/>
        <d v="2022-08-01T00:00:00"/>
        <d v="2022-09-01T00:00:00"/>
        <d v="2022-10-01T00:00:00"/>
        <d v="2022-11-01T00:00:00"/>
        <d v="2022-12-01T00:00:00"/>
        <d v="2023-01-01T00:00:00"/>
        <d v="2023-02-01T00:00:00"/>
        <d v="2023-03-01T00:00:00"/>
        <d v="2023-04-01T00:00:00"/>
        <d v="2023-05-01T00:00:00"/>
        <d v="2023-06-01T00:00:00"/>
        <d v="2023-07-01T00:00:00"/>
        <d v="2023-08-01T00:00:00"/>
        <d v="2023-09-01T00:00:00"/>
        <d v="2023-10-01T00:00:00"/>
        <d v="2023-11-01T00:00:00"/>
        <d v="2023-12-01T00:00:00"/>
      </sharedItems>
      <fieldGroup par="15"/>
    </cacheField>
    <cacheField name="TV Spends" numFmtId="167">
      <sharedItems containsSemiMixedTypes="0" containsString="0" containsNumber="1" minValue="0" maxValue="33607.796033734136"/>
    </cacheField>
    <cacheField name="Radio Spends" numFmtId="167">
      <sharedItems containsSemiMixedTypes="0" containsString="0" containsNumber="1" minValue="0" maxValue="13412.863999999996"/>
    </cacheField>
    <cacheField name="Outdoor Spends" numFmtId="167">
      <sharedItems containsSemiMixedTypes="0" containsString="0" containsNumber="1" minValue="0" maxValue="33900"/>
    </cacheField>
    <cacheField name="Paid Search Spends" numFmtId="0">
      <sharedItems containsSemiMixedTypes="0" containsString="0" containsNumber="1" minValue="0" maxValue="5307.27"/>
    </cacheField>
    <cacheField name="Programmatic Display Spends" numFmtId="0">
      <sharedItems containsSemiMixedTypes="0" containsString="0" containsNumber="1" minValue="0" maxValue="5429.58"/>
    </cacheField>
    <cacheField name="Google Display Spend" numFmtId="0">
      <sharedItems containsSemiMixedTypes="0" containsString="0" containsNumber="1" minValue="693.79" maxValue="7588.3"/>
    </cacheField>
    <cacheField name="Direct Display Spend" numFmtId="0">
      <sharedItems containsSemiMixedTypes="0" containsString="0" containsNumber="1" minValue="504.17" maxValue="12022.59"/>
    </cacheField>
    <cacheField name="Meta1 Spends" numFmtId="166">
      <sharedItems containsSemiMixedTypes="0" containsString="0" containsNumber="1" minValue="1030.1663999999998" maxValue="24088.76"/>
    </cacheField>
    <cacheField name="Programmatic Video Spends" numFmtId="0">
      <sharedItems containsSemiMixedTypes="0" containsString="0" containsNumber="1" minValue="0" maxValue="47657.438999999998"/>
    </cacheField>
    <cacheField name="Youtube Spends" numFmtId="0">
      <sharedItems containsSemiMixedTypes="0" containsString="0" containsNumber="1" minValue="0" maxValue="7375.81"/>
    </cacheField>
    <cacheField name="Meta2 Spends" numFmtId="0">
      <sharedItems containsSemiMixedTypes="0" containsString="0" containsNumber="1" minValue="200" maxValue="19432.62"/>
    </cacheField>
    <cacheField name="Influencer Marketing Spends" numFmtId="0">
      <sharedItems containsSemiMixedTypes="0" containsString="0" containsNumber="1" minValue="0" maxValue="4608.7"/>
    </cacheField>
    <cacheField name="Months (Month)" numFmtId="0" databaseField="0">
      <fieldGroup base="0">
        <rangePr groupBy="months" startDate="2021-01-01T00:00:00" endDate="2023-12-02T00:00:00"/>
        <groupItems count="14">
          <s v="&lt;01-01-2021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02-12-2023"/>
        </groupItems>
      </fieldGroup>
    </cacheField>
    <cacheField name="Quarters (Month)" numFmtId="0" databaseField="0">
      <fieldGroup base="0">
        <rangePr groupBy="quarters" startDate="2021-01-01T00:00:00" endDate="2023-12-02T00:00:00"/>
        <groupItems count="6">
          <s v="&lt;01-01-2021"/>
          <s v="Qtr1"/>
          <s v="Qtr2"/>
          <s v="Qtr3"/>
          <s v="Qtr4"/>
          <s v="&gt;02-12-2023"/>
        </groupItems>
      </fieldGroup>
    </cacheField>
    <cacheField name="Years (Month)" numFmtId="0" databaseField="0">
      <fieldGroup base="0">
        <rangePr groupBy="years" startDate="2021-01-01T00:00:00" endDate="2023-12-02T00:00:00"/>
        <groupItems count="5">
          <s v="&lt;01-01-2021"/>
          <s v="2021"/>
          <s v="2022"/>
          <s v="2023"/>
          <s v="&gt;02-12-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1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ryma6" refreshedDate="45643.675554745372" createdVersion="8" refreshedVersion="8" minRefreshableVersion="3" recordCount="36" xr:uid="{1567B44F-9F12-4FD1-A674-051753973430}">
  <cacheSource type="worksheet">
    <worksheetSource ref="C3:D39" sheet="TV_GRP"/>
  </cacheSource>
  <cacheFields count="5">
    <cacheField name="Month" numFmtId="17">
      <sharedItems containsSemiMixedTypes="0" containsNonDate="0" containsDate="1" containsString="0" minDate="2021-01-01T00:00:00" maxDate="2023-12-02T00:00:00" count="36"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d v="2022-01-01T00:00:00"/>
        <d v="2022-02-01T00:00:00"/>
        <d v="2022-03-01T00:00:00"/>
        <d v="2022-04-01T00:00:00"/>
        <d v="2022-05-01T00:00:00"/>
        <d v="2022-06-01T00:00:00"/>
        <d v="2022-07-01T00:00:00"/>
        <d v="2022-08-01T00:00:00"/>
        <d v="2022-09-01T00:00:00"/>
        <d v="2022-10-01T00:00:00"/>
        <d v="2022-11-01T00:00:00"/>
        <d v="2022-12-01T00:00:00"/>
        <d v="2023-01-01T00:00:00"/>
        <d v="2023-02-01T00:00:00"/>
        <d v="2023-03-01T00:00:00"/>
        <d v="2023-04-01T00:00:00"/>
        <d v="2023-05-01T00:00:00"/>
        <d v="2023-06-01T00:00:00"/>
        <d v="2023-07-01T00:00:00"/>
        <d v="2023-08-01T00:00:00"/>
        <d v="2023-09-01T00:00:00"/>
        <d v="2023-10-01T00:00:00"/>
        <d v="2023-11-01T00:00:00"/>
        <d v="2023-12-01T00:00:00"/>
      </sharedItems>
      <fieldGroup par="4"/>
    </cacheField>
    <cacheField name="TV GRP" numFmtId="167">
      <sharedItems containsSemiMixedTypes="0" containsString="0" containsNumber="1" minValue="269.98961800244979" maxValue="4073.1489488907496"/>
    </cacheField>
    <cacheField name="Months (Month)" numFmtId="0" databaseField="0">
      <fieldGroup base="0">
        <rangePr groupBy="months" startDate="2021-01-01T00:00:00" endDate="2023-12-02T00:00:00"/>
        <groupItems count="14">
          <s v="&lt;01-01-2021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02-12-2023"/>
        </groupItems>
      </fieldGroup>
    </cacheField>
    <cacheField name="Quarters (Month)" numFmtId="0" databaseField="0">
      <fieldGroup base="0">
        <rangePr groupBy="quarters" startDate="2021-01-01T00:00:00" endDate="2023-12-02T00:00:00"/>
        <groupItems count="6">
          <s v="&lt;01-01-2021"/>
          <s v="Qtr1"/>
          <s v="Qtr2"/>
          <s v="Qtr3"/>
          <s v="Qtr4"/>
          <s v="&gt;02-12-2023"/>
        </groupItems>
      </fieldGroup>
    </cacheField>
    <cacheField name="Years (Month)" numFmtId="0" databaseField="0">
      <fieldGroup base="0">
        <rangePr groupBy="years" startDate="2021-01-01T00:00:00" endDate="2023-12-02T00:00:00"/>
        <groupItems count="5">
          <s v="&lt;01-01-2021"/>
          <s v="2021"/>
          <s v="2022"/>
          <s v="2023"/>
          <s v="&gt;02-12-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16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ryma6" refreshedDate="45643.676692013891" createdVersion="8" refreshedVersion="8" minRefreshableVersion="3" recordCount="36" xr:uid="{F8BCC5D1-DEED-4A7C-980F-A8221423D830}">
  <cacheSource type="worksheet">
    <worksheetSource ref="C3:I39" sheet="Digital Impressions"/>
  </cacheSource>
  <cacheFields count="10">
    <cacheField name="Month" numFmtId="17">
      <sharedItems containsSemiMixedTypes="0" containsNonDate="0" containsDate="1" containsString="0" minDate="2021-01-01T00:00:00" maxDate="2023-12-02T00:00:00" count="36"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d v="2022-01-01T00:00:00"/>
        <d v="2022-02-01T00:00:00"/>
        <d v="2022-03-01T00:00:00"/>
        <d v="2022-04-01T00:00:00"/>
        <d v="2022-05-01T00:00:00"/>
        <d v="2022-06-01T00:00:00"/>
        <d v="2022-07-01T00:00:00"/>
        <d v="2022-08-01T00:00:00"/>
        <d v="2022-09-01T00:00:00"/>
        <d v="2022-10-01T00:00:00"/>
        <d v="2022-11-01T00:00:00"/>
        <d v="2022-12-01T00:00:00"/>
        <d v="2023-01-01T00:00:00"/>
        <d v="2023-02-01T00:00:00"/>
        <d v="2023-03-01T00:00:00"/>
        <d v="2023-04-01T00:00:00"/>
        <d v="2023-05-01T00:00:00"/>
        <d v="2023-06-01T00:00:00"/>
        <d v="2023-07-01T00:00:00"/>
        <d v="2023-08-01T00:00:00"/>
        <d v="2023-09-01T00:00:00"/>
        <d v="2023-10-01T00:00:00"/>
        <d v="2023-11-01T00:00:00"/>
        <d v="2023-12-01T00:00:00"/>
      </sharedItems>
      <fieldGroup par="9"/>
    </cacheField>
    <cacheField name="Paid Search Impressions" numFmtId="167">
      <sharedItems containsSemiMixedTypes="0" containsString="0" containsNumber="1" containsInteger="1" minValue="0" maxValue="445569"/>
    </cacheField>
    <cacheField name="Direct Display Impressions" numFmtId="167">
      <sharedItems containsSemiMixedTypes="0" containsString="0" containsNumber="1" minValue="225540" maxValue="124063575"/>
    </cacheField>
    <cacheField name="Programmatic Display Impressions" numFmtId="167">
      <sharedItems containsSemiMixedTypes="0" containsString="0" containsNumber="1" minValue="0" maxValue="13653123"/>
    </cacheField>
    <cacheField name="Google Display Impressions" numFmtId="167">
      <sharedItems containsSemiMixedTypes="0" containsString="0" containsNumber="1" containsInteger="1" minValue="2752259" maxValue="59937832"/>
    </cacheField>
    <cacheField name="Online Video Impressions" numFmtId="167">
      <sharedItems containsSemiMixedTypes="0" containsString="0" containsNumber="1" containsInteger="1" minValue="0" maxValue="37734936"/>
    </cacheField>
    <cacheField name="META Agg Impressions" numFmtId="167">
      <sharedItems containsSemiMixedTypes="0" containsString="0" containsNumber="1" containsInteger="1" minValue="6295714" maxValue="78809156"/>
    </cacheField>
    <cacheField name="Months (Month)" numFmtId="0" databaseField="0">
      <fieldGroup base="0">
        <rangePr groupBy="months" startDate="2021-01-01T00:00:00" endDate="2023-12-02T00:00:00"/>
        <groupItems count="14">
          <s v="&lt;01-01-2021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02-12-2023"/>
        </groupItems>
      </fieldGroup>
    </cacheField>
    <cacheField name="Quarters (Month)" numFmtId="0" databaseField="0">
      <fieldGroup base="0">
        <rangePr groupBy="quarters" startDate="2021-01-01T00:00:00" endDate="2023-12-02T00:00:00"/>
        <groupItems count="6">
          <s v="&lt;01-01-2021"/>
          <s v="Qtr1"/>
          <s v="Qtr2"/>
          <s v="Qtr3"/>
          <s v="Qtr4"/>
          <s v="&gt;02-12-2023"/>
        </groupItems>
      </fieldGroup>
    </cacheField>
    <cacheField name="Years (Month)" numFmtId="0" databaseField="0">
      <fieldGroup base="0">
        <rangePr groupBy="years" startDate="2021-01-01T00:00:00" endDate="2023-12-02T00:00:00"/>
        <groupItems count="5">
          <s v="&lt;01-01-2021"/>
          <s v="2021"/>
          <s v="2022"/>
          <s v="2023"/>
          <s v="&gt;02-12-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17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ryma6" refreshedDate="45643.678744560188" createdVersion="8" refreshedVersion="8" minRefreshableVersion="3" recordCount="36" xr:uid="{31D874FD-6C13-433B-B5E4-EB0C4D751641}">
  <cacheSource type="worksheet">
    <worksheetSource ref="B3:F39" sheet="Clicks &amp; Views"/>
  </cacheSource>
  <cacheFields count="8">
    <cacheField name="Month" numFmtId="17">
      <sharedItems containsSemiMixedTypes="0" containsNonDate="0" containsDate="1" containsString="0" minDate="2021-01-01T00:00:00" maxDate="2023-12-02T00:00:00" count="36"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d v="2022-01-01T00:00:00"/>
        <d v="2022-02-01T00:00:00"/>
        <d v="2022-03-01T00:00:00"/>
        <d v="2022-04-01T00:00:00"/>
        <d v="2022-05-01T00:00:00"/>
        <d v="2022-06-01T00:00:00"/>
        <d v="2022-07-01T00:00:00"/>
        <d v="2022-08-01T00:00:00"/>
        <d v="2022-09-01T00:00:00"/>
        <d v="2022-10-01T00:00:00"/>
        <d v="2022-11-01T00:00:00"/>
        <d v="2022-12-01T00:00:00"/>
        <d v="2023-01-01T00:00:00"/>
        <d v="2023-02-01T00:00:00"/>
        <d v="2023-03-01T00:00:00"/>
        <d v="2023-04-01T00:00:00"/>
        <d v="2023-05-01T00:00:00"/>
        <d v="2023-06-01T00:00:00"/>
        <d v="2023-07-01T00:00:00"/>
        <d v="2023-08-01T00:00:00"/>
        <d v="2023-09-01T00:00:00"/>
        <d v="2023-10-01T00:00:00"/>
        <d v="2023-11-01T00:00:00"/>
        <d v="2023-12-01T00:00:00"/>
      </sharedItems>
      <fieldGroup par="7"/>
    </cacheField>
    <cacheField name="YouTube Views " numFmtId="167">
      <sharedItems containsSemiMixedTypes="0" containsString="0" containsNumber="1" containsInteger="1" minValue="0" maxValue="5261030"/>
    </cacheField>
    <cacheField name="Paid Search Clicks" numFmtId="167">
      <sharedItems containsSemiMixedTypes="0" containsString="0" containsNumber="1" containsInteger="1" minValue="0" maxValue="17895"/>
    </cacheField>
    <cacheField name="META Clicks" numFmtId="167">
      <sharedItems containsSemiMixedTypes="0" containsString="0" containsNumber="1" containsInteger="1" minValue="9306" maxValue="829275"/>
    </cacheField>
    <cacheField name="Online Video Views" numFmtId="167">
      <sharedItems containsSemiMixedTypes="0" containsString="0" containsNumber="1" containsInteger="1" minValue="0" maxValue="15885813"/>
    </cacheField>
    <cacheField name="Months (Month)" numFmtId="0" databaseField="0">
      <fieldGroup base="0">
        <rangePr groupBy="months" startDate="2021-01-01T00:00:00" endDate="2023-12-02T00:00:00"/>
        <groupItems count="14">
          <s v="&lt;01-01-2021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02-12-2023"/>
        </groupItems>
      </fieldGroup>
    </cacheField>
    <cacheField name="Quarters (Month)" numFmtId="0" databaseField="0">
      <fieldGroup base="0">
        <rangePr groupBy="quarters" startDate="2021-01-01T00:00:00" endDate="2023-12-02T00:00:00"/>
        <groupItems count="6">
          <s v="&lt;01-01-2021"/>
          <s v="Qtr1"/>
          <s v="Qtr2"/>
          <s v="Qtr3"/>
          <s v="Qtr4"/>
          <s v="&gt;02-12-2023"/>
        </groupItems>
      </fieldGroup>
    </cacheField>
    <cacheField name="Years (Month)" numFmtId="0" databaseField="0">
      <fieldGroup base="0">
        <rangePr groupBy="years" startDate="2021-01-01T00:00:00" endDate="2023-12-02T00:00:00"/>
        <groupItems count="5">
          <s v="&lt;01-01-2021"/>
          <s v="2021"/>
          <s v="2022"/>
          <s v="2023"/>
          <s v="&gt;02-12-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18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ryma6" refreshedDate="45643.684127199071" createdVersion="8" refreshedVersion="8" minRefreshableVersion="3" recordCount="36" xr:uid="{CFBC8571-BE34-48E3-A2C1-F801CF885932}">
  <cacheSource type="worksheet">
    <worksheetSource ref="D3:H39" sheet="Brand M Vs Comp_ATL Spends"/>
  </cacheSource>
  <cacheFields count="8">
    <cacheField name="Month" numFmtId="17">
      <sharedItems containsSemiMixedTypes="0" containsNonDate="0" containsDate="1" containsString="0" minDate="2021-01-01T00:00:00" maxDate="2023-12-02T00:00:00" count="36"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d v="2022-01-01T00:00:00"/>
        <d v="2022-02-01T00:00:00"/>
        <d v="2022-03-01T00:00:00"/>
        <d v="2022-04-01T00:00:00"/>
        <d v="2022-05-01T00:00:00"/>
        <d v="2022-06-01T00:00:00"/>
        <d v="2022-07-01T00:00:00"/>
        <d v="2022-08-01T00:00:00"/>
        <d v="2022-09-01T00:00:00"/>
        <d v="2022-10-01T00:00:00"/>
        <d v="2022-11-01T00:00:00"/>
        <d v="2022-12-01T00:00:00"/>
        <d v="2023-01-01T00:00:00"/>
        <d v="2023-02-01T00:00:00"/>
        <d v="2023-03-01T00:00:00"/>
        <d v="2023-04-01T00:00:00"/>
        <d v="2023-05-01T00:00:00"/>
        <d v="2023-06-01T00:00:00"/>
        <d v="2023-07-01T00:00:00"/>
        <d v="2023-08-01T00:00:00"/>
        <d v="2023-09-01T00:00:00"/>
        <d v="2023-10-01T00:00:00"/>
        <d v="2023-11-01T00:00:00"/>
        <d v="2023-12-01T00:00:00"/>
      </sharedItems>
      <fieldGroup par="7"/>
    </cacheField>
    <cacheField name=" Brand B" numFmtId="167">
      <sharedItems containsSemiMixedTypes="0" containsString="0" containsNumber="1" minValue="105967.30370768592" maxValue="274771.98194780748"/>
    </cacheField>
    <cacheField name="Brand PH" numFmtId="167">
      <sharedItems containsSemiMixedTypes="0" containsString="0" containsNumber="1" minValue="0" maxValue="161103.11236299362"/>
    </cacheField>
    <cacheField name="Brand P" numFmtId="167">
      <sharedItems containsSemiMixedTypes="0" containsString="0" containsNumber="1" minValue="108800.75136612031" maxValue="254496.18458249688"/>
    </cacheField>
    <cacheField name="Brand M ATL Spends Aggregated" numFmtId="167">
      <sharedItems containsSemiMixedTypes="0" containsString="0" containsNumber="1" minValue="6010" maxValue="61457.05212"/>
    </cacheField>
    <cacheField name="Months (Month)" numFmtId="0" databaseField="0">
      <fieldGroup base="0">
        <rangePr groupBy="months" startDate="2021-01-01T00:00:00" endDate="2023-12-02T00:00:00"/>
        <groupItems count="14">
          <s v="&lt;01-01-2021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02-12-2023"/>
        </groupItems>
      </fieldGroup>
    </cacheField>
    <cacheField name="Quarters (Month)" numFmtId="0" databaseField="0">
      <fieldGroup base="0">
        <rangePr groupBy="quarters" startDate="2021-01-01T00:00:00" endDate="2023-12-02T00:00:00"/>
        <groupItems count="6">
          <s v="&lt;01-01-2021"/>
          <s v="Qtr1"/>
          <s v="Qtr2"/>
          <s v="Qtr3"/>
          <s v="Qtr4"/>
          <s v="&gt;02-12-2023"/>
        </groupItems>
      </fieldGroup>
    </cacheField>
    <cacheField name="Years (Month)" numFmtId="0" databaseField="0">
      <fieldGroup base="0">
        <rangePr groupBy="years" startDate="2021-01-01T00:00:00" endDate="2023-12-02T00:00:00"/>
        <groupItems count="5">
          <s v="&lt;01-01-2021"/>
          <s v="2021"/>
          <s v="2022"/>
          <s v="2023"/>
          <s v="&gt;02-12-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ryma Labs GSTIN-29AASCA3116C1ZT" refreshedDate="45366.586759953701" createdVersion="8" refreshedVersion="8" minRefreshableVersion="3" recordCount="36" xr:uid="{3253FF01-4A43-44BF-AA3E-6328944FC4BB}">
  <cacheSource type="worksheet">
    <worksheetSource ref="H3:K39" sheet="Category-wise Comparison Charts"/>
  </cacheSource>
  <cacheFields count="7">
    <cacheField name="Month" numFmtId="17">
      <sharedItems containsSemiMixedTypes="0" containsNonDate="0" containsDate="1" containsString="0" minDate="2021-01-01T00:00:00" maxDate="2023-12-02T00:00:00" count="36"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d v="2022-01-01T00:00:00"/>
        <d v="2022-02-01T00:00:00"/>
        <d v="2022-03-01T00:00:00"/>
        <d v="2022-04-01T00:00:00"/>
        <d v="2022-05-01T00:00:00"/>
        <d v="2022-06-01T00:00:00"/>
        <d v="2022-07-01T00:00:00"/>
        <d v="2022-08-01T00:00:00"/>
        <d v="2022-09-01T00:00:00"/>
        <d v="2022-10-01T00:00:00"/>
        <d v="2022-11-01T00:00:00"/>
        <d v="2022-12-01T00:00:00"/>
        <d v="2023-01-01T00:00:00"/>
        <d v="2023-02-01T00:00:00"/>
        <d v="2023-03-01T00:00:00"/>
        <d v="2023-04-01T00:00:00"/>
        <d v="2023-05-01T00:00:00"/>
        <d v="2023-06-01T00:00:00"/>
        <d v="2023-07-01T00:00:00"/>
        <d v="2023-08-01T00:00:00"/>
        <d v="2023-09-01T00:00:00"/>
        <d v="2023-10-01T00:00:00"/>
        <d v="2023-11-01T00:00:00"/>
        <d v="2023-12-01T00:00:00"/>
      </sharedItems>
      <fieldGroup par="6"/>
    </cacheField>
    <cacheField name="Sales Volume (Units sold) Affordability (Category)" numFmtId="167">
      <sharedItems containsSemiMixedTypes="0" containsString="0" containsNumber="1" containsInteger="1" minValue="1981" maxValue="5861"/>
    </cacheField>
    <cacheField name="Sales Volume (Units sold) McCafé (Category)" numFmtId="167">
      <sharedItems containsSemiMixedTypes="0" containsString="0" containsNumber="1" containsInteger="1" minValue="22536" maxValue="47779"/>
    </cacheField>
    <cacheField name="Sales Volume (Units sold) Happy Meal (Category)" numFmtId="167">
      <sharedItems containsSemiMixedTypes="0" containsString="0" containsNumber="1" containsInteger="1" minValue="32437" maxValue="93889"/>
    </cacheField>
    <cacheField name="Months (Month)" numFmtId="0" databaseField="0">
      <fieldGroup base="0">
        <rangePr groupBy="months" startDate="2021-01-01T00:00:00" endDate="2023-12-02T00:00:00"/>
        <groupItems count="14">
          <s v="&lt;01-01-2021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02-12-2023"/>
        </groupItems>
      </fieldGroup>
    </cacheField>
    <cacheField name="Quarters (Month)" numFmtId="0" databaseField="0">
      <fieldGroup base="0">
        <rangePr groupBy="quarters" startDate="2021-01-01T00:00:00" endDate="2023-12-02T00:00:00"/>
        <groupItems count="6">
          <s v="&lt;01-01-2021"/>
          <s v="Qtr1"/>
          <s v="Qtr2"/>
          <s v="Qtr3"/>
          <s v="Qtr4"/>
          <s v="&gt;02-12-2023"/>
        </groupItems>
      </fieldGroup>
    </cacheField>
    <cacheField name="Years (Month)" numFmtId="0" databaseField="0">
      <fieldGroup base="0">
        <rangePr groupBy="years" startDate="2021-01-01T00:00:00" endDate="2023-12-02T00:00:00"/>
        <groupItems count="5">
          <s v="&lt;01-01-2021"/>
          <s v="2021"/>
          <s v="2022"/>
          <s v="2023"/>
          <s v="&gt;02-12-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ryma Labs GSTIN-29AASCA3116C1ZT" refreshedDate="45366.588458333332" createdVersion="8" refreshedVersion="8" minRefreshableVersion="3" recordCount="36" xr:uid="{3C2A54E8-055A-4447-8B8A-ECC2D1C76964}">
  <cacheSource type="worksheet">
    <worksheetSource ref="N3:Q39" sheet="Category-wise Comparison Charts"/>
  </cacheSource>
  <cacheFields count="7">
    <cacheField name="Month" numFmtId="17">
      <sharedItems containsSemiMixedTypes="0" containsNonDate="0" containsDate="1" containsString="0" minDate="2021-01-01T00:00:00" maxDate="2023-12-02T00:00:00" count="36"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d v="2022-01-01T00:00:00"/>
        <d v="2022-02-01T00:00:00"/>
        <d v="2022-03-01T00:00:00"/>
        <d v="2022-04-01T00:00:00"/>
        <d v="2022-05-01T00:00:00"/>
        <d v="2022-06-01T00:00:00"/>
        <d v="2022-07-01T00:00:00"/>
        <d v="2022-08-01T00:00:00"/>
        <d v="2022-09-01T00:00:00"/>
        <d v="2022-10-01T00:00:00"/>
        <d v="2022-11-01T00:00:00"/>
        <d v="2022-12-01T00:00:00"/>
        <d v="2023-01-01T00:00:00"/>
        <d v="2023-02-01T00:00:00"/>
        <d v="2023-03-01T00:00:00"/>
        <d v="2023-04-01T00:00:00"/>
        <d v="2023-05-01T00:00:00"/>
        <d v="2023-06-01T00:00:00"/>
        <d v="2023-07-01T00:00:00"/>
        <d v="2023-08-01T00:00:00"/>
        <d v="2023-09-01T00:00:00"/>
        <d v="2023-10-01T00:00:00"/>
        <d v="2023-11-01T00:00:00"/>
        <d v="2023-12-01T00:00:00"/>
      </sharedItems>
      <fieldGroup par="6"/>
    </cacheField>
    <cacheField name="Average Price Affordability (Category)" numFmtId="168">
      <sharedItems containsSemiMixedTypes="0" containsString="0" containsNumber="1" minValue="2.7480453697949021" maxValue="3.5888457831325193"/>
    </cacheField>
    <cacheField name="Average Price McCafé (Category)" numFmtId="168">
      <sharedItems containsSemiMixedTypes="0" containsString="0" containsNumber="1" minValue="1.6088483135559799" maxValue="2.04810421873538"/>
    </cacheField>
    <cacheField name="Average Price Happy Meal (Category)" numFmtId="168">
      <sharedItems containsSemiMixedTypes="0" containsString="0" containsNumber="1" minValue="3.5686640030926799" maxValue="5.4530610111914397"/>
    </cacheField>
    <cacheField name="Months (Month)" numFmtId="0" databaseField="0">
      <fieldGroup base="0">
        <rangePr groupBy="months" startDate="2021-01-01T00:00:00" endDate="2023-12-02T00:00:00"/>
        <groupItems count="14">
          <s v="&lt;01-01-2021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02-12-2023"/>
        </groupItems>
      </fieldGroup>
    </cacheField>
    <cacheField name="Quarters (Month)" numFmtId="0" databaseField="0">
      <fieldGroup base="0">
        <rangePr groupBy="quarters" startDate="2021-01-01T00:00:00" endDate="2023-12-02T00:00:00"/>
        <groupItems count="6">
          <s v="&lt;01-01-2021"/>
          <s v="Qtr1"/>
          <s v="Qtr2"/>
          <s v="Qtr3"/>
          <s v="Qtr4"/>
          <s v="&gt;02-12-2023"/>
        </groupItems>
      </fieldGroup>
    </cacheField>
    <cacheField name="Years (Month)" numFmtId="0" databaseField="0">
      <fieldGroup base="0">
        <rangePr groupBy="years" startDate="2021-01-01T00:00:00" endDate="2023-12-02T00:00:00"/>
        <groupItems count="5">
          <s v="&lt;01-01-2021"/>
          <s v="2021"/>
          <s v="2022"/>
          <s v="2023"/>
          <s v="&gt;02-12-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ryma Labs GSTIN-29AASCA3116C1ZT" refreshedDate="45366.658701736109" createdVersion="8" refreshedVersion="8" minRefreshableVersion="3" recordCount="36" xr:uid="{D92CF176-786C-4DD4-B621-76F3E81D1C6E}">
  <cacheSource type="worksheet">
    <worksheetSource ref="B3:D39" sheet="Channel-wise Comparison Charts"/>
  </cacheSource>
  <cacheFields count="6">
    <cacheField name="Month" numFmtId="17">
      <sharedItems containsSemiMixedTypes="0" containsNonDate="0" containsDate="1" containsString="0" minDate="2021-01-01T00:00:00" maxDate="2023-12-02T00:00:00" count="36"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d v="2022-01-01T00:00:00"/>
        <d v="2022-02-01T00:00:00"/>
        <d v="2022-03-01T00:00:00"/>
        <d v="2022-04-01T00:00:00"/>
        <d v="2022-05-01T00:00:00"/>
        <d v="2022-06-01T00:00:00"/>
        <d v="2022-07-01T00:00:00"/>
        <d v="2022-08-01T00:00:00"/>
        <d v="2022-09-01T00:00:00"/>
        <d v="2022-10-01T00:00:00"/>
        <d v="2022-11-01T00:00:00"/>
        <d v="2022-12-01T00:00:00"/>
        <d v="2023-01-01T00:00:00"/>
        <d v="2023-02-01T00:00:00"/>
        <d v="2023-03-01T00:00:00"/>
        <d v="2023-04-01T00:00:00"/>
        <d v="2023-05-01T00:00:00"/>
        <d v="2023-06-01T00:00:00"/>
        <d v="2023-07-01T00:00:00"/>
        <d v="2023-08-01T00:00:00"/>
        <d v="2023-09-01T00:00:00"/>
        <d v="2023-10-01T00:00:00"/>
        <d v="2023-11-01T00:00:00"/>
        <d v="2023-12-01T00:00:00"/>
      </sharedItems>
      <fieldGroup par="5"/>
    </cacheField>
    <cacheField name="Sales Revenue McDelivery (Channel)" numFmtId="167">
      <sharedItems containsSemiMixedTypes="0" containsString="0" containsNumber="1" minValue="90543.949693340794" maxValue="196962.33705258"/>
    </cacheField>
    <cacheField name="Sales Revenue NGK (Channel)" numFmtId="167">
      <sharedItems containsSemiMixedTypes="0" containsString="0" containsNumber="1" minValue="7644.9590798791196" maxValue="129166.742623094"/>
    </cacheField>
    <cacheField name="Months (Month)" numFmtId="0" databaseField="0">
      <fieldGroup base="0">
        <rangePr groupBy="months" startDate="2021-01-01T00:00:00" endDate="2023-12-02T00:00:00"/>
        <groupItems count="14">
          <s v="&lt;01-01-2021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02-12-2023"/>
        </groupItems>
      </fieldGroup>
    </cacheField>
    <cacheField name="Quarters (Month)" numFmtId="0" databaseField="0">
      <fieldGroup base="0">
        <rangePr groupBy="quarters" startDate="2021-01-01T00:00:00" endDate="2023-12-02T00:00:00"/>
        <groupItems count="6">
          <s v="&lt;01-01-2021"/>
          <s v="Qtr1"/>
          <s v="Qtr2"/>
          <s v="Qtr3"/>
          <s v="Qtr4"/>
          <s v="&gt;02-12-2023"/>
        </groupItems>
      </fieldGroup>
    </cacheField>
    <cacheField name="Years (Month)" numFmtId="0" databaseField="0">
      <fieldGroup base="0">
        <rangePr groupBy="years" startDate="2021-01-01T00:00:00" endDate="2023-12-02T00:00:00"/>
        <groupItems count="5">
          <s v="&lt;01-01-2021"/>
          <s v="2021"/>
          <s v="2022"/>
          <s v="2023"/>
          <s v="&gt;02-12-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ryma Labs GSTIN-29AASCA3116C1ZT" refreshedDate="45366.659342592589" createdVersion="8" refreshedVersion="8" minRefreshableVersion="3" recordCount="36" xr:uid="{0CBC86DE-8067-49B9-BAFF-71273FCA1B37}">
  <cacheSource type="worksheet">
    <worksheetSource ref="G3:I39" sheet="Channel-wise Comparison Charts"/>
  </cacheSource>
  <cacheFields count="6">
    <cacheField name="Month" numFmtId="17">
      <sharedItems containsSemiMixedTypes="0" containsNonDate="0" containsDate="1" containsString="0" minDate="2021-01-01T00:00:00" maxDate="2023-12-02T00:00:00" count="36"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d v="2022-01-01T00:00:00"/>
        <d v="2022-02-01T00:00:00"/>
        <d v="2022-03-01T00:00:00"/>
        <d v="2022-04-01T00:00:00"/>
        <d v="2022-05-01T00:00:00"/>
        <d v="2022-06-01T00:00:00"/>
        <d v="2022-07-01T00:00:00"/>
        <d v="2022-08-01T00:00:00"/>
        <d v="2022-09-01T00:00:00"/>
        <d v="2022-10-01T00:00:00"/>
        <d v="2022-11-01T00:00:00"/>
        <d v="2022-12-01T00:00:00"/>
        <d v="2023-01-01T00:00:00"/>
        <d v="2023-02-01T00:00:00"/>
        <d v="2023-03-01T00:00:00"/>
        <d v="2023-04-01T00:00:00"/>
        <d v="2023-05-01T00:00:00"/>
        <d v="2023-06-01T00:00:00"/>
        <d v="2023-07-01T00:00:00"/>
        <d v="2023-08-01T00:00:00"/>
        <d v="2023-09-01T00:00:00"/>
        <d v="2023-10-01T00:00:00"/>
        <d v="2023-11-01T00:00:00"/>
        <d v="2023-12-01T00:00:00"/>
      </sharedItems>
      <fieldGroup par="5"/>
    </cacheField>
    <cacheField name="Sales Volume (Units sold) McDelivery (Channel)" numFmtId="167">
      <sharedItems containsSemiMixedTypes="0" containsString="0" containsNumber="1" containsInteger="1" minValue="28953" maxValue="51425"/>
    </cacheField>
    <cacheField name="Sales Volume (Units sold) NGK (Channel)" numFmtId="167">
      <sharedItems containsSemiMixedTypes="0" containsString="0" containsNumber="1" containsInteger="1" minValue="2528" maxValue="34557"/>
    </cacheField>
    <cacheField name="Months (Month)" numFmtId="0" databaseField="0">
      <fieldGroup base="0">
        <rangePr groupBy="months" startDate="2021-01-01T00:00:00" endDate="2023-12-02T00:00:00"/>
        <groupItems count="14">
          <s v="&lt;01-01-2021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02-12-2023"/>
        </groupItems>
      </fieldGroup>
    </cacheField>
    <cacheField name="Quarters (Month)" numFmtId="0" databaseField="0">
      <fieldGroup base="0">
        <rangePr groupBy="quarters" startDate="2021-01-01T00:00:00" endDate="2023-12-02T00:00:00"/>
        <groupItems count="6">
          <s v="&lt;01-01-2021"/>
          <s v="Qtr1"/>
          <s v="Qtr2"/>
          <s v="Qtr3"/>
          <s v="Qtr4"/>
          <s v="&gt;02-12-2023"/>
        </groupItems>
      </fieldGroup>
    </cacheField>
    <cacheField name="Years (Month)" numFmtId="0" databaseField="0">
      <fieldGroup base="0">
        <rangePr groupBy="years" startDate="2021-01-01T00:00:00" endDate="2023-12-02T00:00:00"/>
        <groupItems count="5">
          <s v="&lt;01-01-2021"/>
          <s v="2021"/>
          <s v="2022"/>
          <s v="2023"/>
          <s v="&gt;02-12-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6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ryma Labs GSTIN-29AASCA3116C1ZT" refreshedDate="45366.659839930559" createdVersion="8" refreshedVersion="8" minRefreshableVersion="3" recordCount="36" xr:uid="{FA2B3929-580D-4053-B68E-9B49554D60C8}">
  <cacheSource type="worksheet">
    <worksheetSource ref="L3:N39" sheet="Channel-wise Comparison Charts"/>
  </cacheSource>
  <cacheFields count="6">
    <cacheField name="Month" numFmtId="17">
      <sharedItems containsSemiMixedTypes="0" containsNonDate="0" containsDate="1" containsString="0" minDate="2021-01-01T00:00:00" maxDate="2023-12-02T00:00:00" count="36"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d v="2022-01-01T00:00:00"/>
        <d v="2022-02-01T00:00:00"/>
        <d v="2022-03-01T00:00:00"/>
        <d v="2022-04-01T00:00:00"/>
        <d v="2022-05-01T00:00:00"/>
        <d v="2022-06-01T00:00:00"/>
        <d v="2022-07-01T00:00:00"/>
        <d v="2022-08-01T00:00:00"/>
        <d v="2022-09-01T00:00:00"/>
        <d v="2022-10-01T00:00:00"/>
        <d v="2022-11-01T00:00:00"/>
        <d v="2022-12-01T00:00:00"/>
        <d v="2023-01-01T00:00:00"/>
        <d v="2023-02-01T00:00:00"/>
        <d v="2023-03-01T00:00:00"/>
        <d v="2023-04-01T00:00:00"/>
        <d v="2023-05-01T00:00:00"/>
        <d v="2023-06-01T00:00:00"/>
        <d v="2023-07-01T00:00:00"/>
        <d v="2023-08-01T00:00:00"/>
        <d v="2023-09-01T00:00:00"/>
        <d v="2023-10-01T00:00:00"/>
        <d v="2023-11-01T00:00:00"/>
        <d v="2023-12-01T00:00:00"/>
      </sharedItems>
      <fieldGroup par="5"/>
    </cacheField>
    <cacheField name="Average Price McDelivery (Channel)" numFmtId="168">
      <sharedItems containsSemiMixedTypes="0" containsString="0" containsNumber="1" minValue="3.0252615944097401" maxValue="3.9564551851097298"/>
    </cacheField>
    <cacheField name="Average Price NGK (Channel)" numFmtId="168">
      <sharedItems containsSemiMixedTypes="0" containsString="0" containsNumber="1" minValue="2.9083580430317402" maxValue="3.7917979273769302"/>
    </cacheField>
    <cacheField name="Months (Month)" numFmtId="0" databaseField="0">
      <fieldGroup base="0">
        <rangePr groupBy="months" startDate="2021-01-01T00:00:00" endDate="2023-12-02T00:00:00"/>
        <groupItems count="14">
          <s v="&lt;01-01-2021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02-12-2023"/>
        </groupItems>
      </fieldGroup>
    </cacheField>
    <cacheField name="Quarters (Month)" numFmtId="0" databaseField="0">
      <fieldGroup base="0">
        <rangePr groupBy="quarters" startDate="2021-01-01T00:00:00" endDate="2023-12-02T00:00:00"/>
        <groupItems count="6">
          <s v="&lt;01-01-2021"/>
          <s v="Qtr1"/>
          <s v="Qtr2"/>
          <s v="Qtr3"/>
          <s v="Qtr4"/>
          <s v="&gt;02-12-2023"/>
        </groupItems>
      </fieldGroup>
    </cacheField>
    <cacheField name="Years (Month)" numFmtId="0" databaseField="0">
      <fieldGroup base="0">
        <rangePr groupBy="years" startDate="2021-01-01T00:00:00" endDate="2023-12-02T00:00:00"/>
        <groupItems count="5">
          <s v="&lt;01-01-2021"/>
          <s v="2021"/>
          <s v="2022"/>
          <s v="2023"/>
          <s v="&gt;02-12-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7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ryma Labs GSTIN-29AASCA3116C1ZT" refreshedDate="45366.805639930557" createdVersion="8" refreshedVersion="8" minRefreshableVersion="3" recordCount="36" xr:uid="{B2C48C3E-9DF3-4D1B-B79D-F85E42EA524D}">
  <cacheSource type="worksheet">
    <worksheetSource ref="B3:F39" sheet="Brand M Vs Competitors"/>
  </cacheSource>
  <cacheFields count="8">
    <cacheField name="Month" numFmtId="17">
      <sharedItems containsSemiMixedTypes="0" containsNonDate="0" containsDate="1" containsString="0" minDate="2021-01-01T00:00:00" maxDate="2023-12-02T00:00:00" count="36"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d v="2022-01-01T00:00:00"/>
        <d v="2022-02-01T00:00:00"/>
        <d v="2022-03-01T00:00:00"/>
        <d v="2022-04-01T00:00:00"/>
        <d v="2022-05-01T00:00:00"/>
        <d v="2022-06-01T00:00:00"/>
        <d v="2022-07-01T00:00:00"/>
        <d v="2022-08-01T00:00:00"/>
        <d v="2022-09-01T00:00:00"/>
        <d v="2022-10-01T00:00:00"/>
        <d v="2022-11-01T00:00:00"/>
        <d v="2022-12-01T00:00:00"/>
        <d v="2023-01-01T00:00:00"/>
        <d v="2023-02-01T00:00:00"/>
        <d v="2023-03-01T00:00:00"/>
        <d v="2023-04-01T00:00:00"/>
        <d v="2023-05-01T00:00:00"/>
        <d v="2023-06-01T00:00:00"/>
        <d v="2023-07-01T00:00:00"/>
        <d v="2023-08-01T00:00:00"/>
        <d v="2023-09-01T00:00:00"/>
        <d v="2023-10-01T00:00:00"/>
        <d v="2023-11-01T00:00:00"/>
        <d v="2023-12-01T00:00:00"/>
      </sharedItems>
      <fieldGroup par="7"/>
    </cacheField>
    <cacheField name="Market Share McDonald's Total" numFmtId="9">
      <sharedItems containsMixedTypes="1" containsNumber="1" minValue="0.05" maxValue="0.08" count="5">
        <s v="N/A"/>
        <n v="0.08"/>
        <n v="7.0000000000000007E-2"/>
        <n v="0.05"/>
        <n v="0.06"/>
      </sharedItems>
    </cacheField>
    <cacheField name="Pizza Hut Market Share" numFmtId="168">
      <sharedItems containsMixedTypes="1" containsNumber="1" minValue="0.16" maxValue="0.24" count="8">
        <s v="N/A"/>
        <n v="0.2"/>
        <n v="0.19"/>
        <n v="0.18"/>
        <n v="0.22"/>
        <n v="0.24"/>
        <n v="0.21"/>
        <n v="0.16"/>
      </sharedItems>
    </cacheField>
    <cacheField name="Burger King Market Share" numFmtId="168">
      <sharedItems containsMixedTypes="1" containsNumber="1" minValue="0.11" maxValue="0.16" count="7">
        <s v="N/A"/>
        <n v="0.14000000000000001"/>
        <n v="0.13"/>
        <n v="0.11"/>
        <n v="0.12"/>
        <n v="0.15"/>
        <n v="0.16"/>
      </sharedItems>
    </cacheField>
    <cacheField name="Popeyes Market Share" numFmtId="168">
      <sharedItems containsMixedTypes="1" containsNumber="1" minValue="0.06" maxValue="0.14000000000000001" count="9">
        <s v="N/A"/>
        <n v="0.06"/>
        <n v="7.0000000000000007E-2"/>
        <n v="0.08"/>
        <n v="0.1"/>
        <n v="0.11"/>
        <n v="0.12"/>
        <n v="0.14000000000000001"/>
        <n v="0.13"/>
      </sharedItems>
    </cacheField>
    <cacheField name="Months (Month)" numFmtId="0" databaseField="0">
      <fieldGroup base="0">
        <rangePr groupBy="months" startDate="2021-01-01T00:00:00" endDate="2023-12-02T00:00:00"/>
        <groupItems count="14">
          <s v="&lt;01-01-2021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02-12-2023"/>
        </groupItems>
      </fieldGroup>
    </cacheField>
    <cacheField name="Quarters (Month)" numFmtId="0" databaseField="0">
      <fieldGroup base="0">
        <rangePr groupBy="quarters" startDate="2021-01-01T00:00:00" endDate="2023-12-02T00:00:00"/>
        <groupItems count="6">
          <s v="&lt;01-01-2021"/>
          <s v="Qtr1"/>
          <s v="Qtr2"/>
          <s v="Qtr3"/>
          <s v="Qtr4"/>
          <s v="&gt;02-12-2023"/>
        </groupItems>
      </fieldGroup>
    </cacheField>
    <cacheField name="Years (Month)" numFmtId="0" databaseField="0">
      <fieldGroup base="0">
        <rangePr groupBy="years" startDate="2021-01-01T00:00:00" endDate="2023-12-02T00:00:00"/>
        <groupItems count="5">
          <s v="&lt;01-01-2021"/>
          <s v="2021"/>
          <s v="2022"/>
          <s v="2023"/>
          <s v="&gt;02-12-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8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ryma Labs GSTIN-29AASCA3116C1ZT" refreshedDate="45366.817076388892" createdVersion="8" refreshedVersion="8" minRefreshableVersion="3" recordCount="36" xr:uid="{B5BBD703-AC92-476A-BAC6-2A5B1ABBCB6E}">
  <cacheSource type="worksheet">
    <worksheetSource ref="I3:L39" sheet="Brand M Vs Competitors"/>
  </cacheSource>
  <cacheFields count="7">
    <cacheField name="Month" numFmtId="17">
      <sharedItems containsSemiMixedTypes="0" containsNonDate="0" containsDate="1" containsString="0" minDate="2021-01-01T00:00:00" maxDate="2023-12-02T00:00:00" count="36"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d v="2022-01-01T00:00:00"/>
        <d v="2022-02-01T00:00:00"/>
        <d v="2022-03-01T00:00:00"/>
        <d v="2022-04-01T00:00:00"/>
        <d v="2022-05-01T00:00:00"/>
        <d v="2022-06-01T00:00:00"/>
        <d v="2022-07-01T00:00:00"/>
        <d v="2022-08-01T00:00:00"/>
        <d v="2022-09-01T00:00:00"/>
        <d v="2022-10-01T00:00:00"/>
        <d v="2022-11-01T00:00:00"/>
        <d v="2022-12-01T00:00:00"/>
        <d v="2023-01-01T00:00:00"/>
        <d v="2023-02-01T00:00:00"/>
        <d v="2023-03-01T00:00:00"/>
        <d v="2023-04-01T00:00:00"/>
        <d v="2023-05-01T00:00:00"/>
        <d v="2023-06-01T00:00:00"/>
        <d v="2023-07-01T00:00:00"/>
        <d v="2023-08-01T00:00:00"/>
        <d v="2023-09-01T00:00:00"/>
        <d v="2023-10-01T00:00:00"/>
        <d v="2023-11-01T00:00:00"/>
        <d v="2023-12-01T00:00:00"/>
      </sharedItems>
      <fieldGroup par="6"/>
    </cacheField>
    <cacheField name="McDonald's Average Price Total" numFmtId="168">
      <sharedItems containsSemiMixedTypes="0" containsString="0" containsNumber="1" minValue="2.4823244864580398" maxValue="3.3820925775117199"/>
    </cacheField>
    <cacheField name="Burger King Average Price $" numFmtId="168">
      <sharedItems containsMixedTypes="1" containsNumber="1" minValue="5.8353559870550162" maxValue="7.9692556634304212" count="12">
        <s v="N/A"/>
        <n v="5.8353559870550162"/>
        <n v="5.9405339805825239"/>
        <n v="6.050970873786409"/>
        <n v="6.0590614886731391"/>
        <n v="6.0724110032362466"/>
        <n v="6.3592233009708732"/>
        <n v="6.4724919093851137"/>
        <n v="6.7686084142394822"/>
        <n v="7.0606796116504853"/>
        <n v="7.2932847896440132"/>
        <n v="7.9692556634304212"/>
      </sharedItems>
    </cacheField>
    <cacheField name="Popeyes Price $" numFmtId="168">
      <sharedItems containsMixedTypes="1" containsNumber="1" minValue="7.6686893203883493" maxValue="9.1019417475728162" count="7">
        <s v="N/A"/>
        <n v="7.6686893203883493"/>
        <n v="8.0501618122977359"/>
        <n v="8.4243527508090619"/>
        <n v="8.5153721682847898"/>
        <n v="8.7055016181229767"/>
        <n v="9.1019417475728162"/>
      </sharedItems>
    </cacheField>
    <cacheField name="Months (Month)" numFmtId="0" databaseField="0">
      <fieldGroup base="0">
        <rangePr groupBy="months" startDate="2021-01-01T00:00:00" endDate="2023-12-02T00:00:00"/>
        <groupItems count="14">
          <s v="&lt;01-01-2021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02-12-2023"/>
        </groupItems>
      </fieldGroup>
    </cacheField>
    <cacheField name="Quarters (Month)" numFmtId="0" databaseField="0">
      <fieldGroup base="0">
        <rangePr groupBy="quarters" startDate="2021-01-01T00:00:00" endDate="2023-12-02T00:00:00"/>
        <groupItems count="6">
          <s v="&lt;01-01-2021"/>
          <s v="Qtr1"/>
          <s v="Qtr2"/>
          <s v="Qtr3"/>
          <s v="Qtr4"/>
          <s v="&gt;02-12-2023"/>
        </groupItems>
      </fieldGroup>
    </cacheField>
    <cacheField name="Years (Month)" numFmtId="0" databaseField="0">
      <fieldGroup base="0">
        <rangePr groupBy="years" startDate="2021-01-01T00:00:00" endDate="2023-12-02T00:00:00"/>
        <groupItems count="5">
          <s v="&lt;01-01-2021"/>
          <s v="2021"/>
          <s v="2022"/>
          <s v="2023"/>
          <s v="&gt;02-12-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9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ryma Labs GSTIN-29AASCA3116C1ZT" refreshedDate="45369.506062037035" createdVersion="8" refreshedVersion="8" minRefreshableVersion="3" recordCount="36" xr:uid="{E599130F-08F4-40AC-AB1C-3E7386B1F32F}">
  <cacheSource type="worksheet">
    <worksheetSource ref="C4:F40" sheet=" Trend Chart Revenue,Vol,Price"/>
  </cacheSource>
  <cacheFields count="7">
    <cacheField name="Month" numFmtId="17">
      <sharedItems containsSemiMixedTypes="0" containsNonDate="0" containsDate="1" containsString="0" minDate="2021-01-01T00:00:00" maxDate="2023-12-02T00:00:00" count="36"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d v="2022-01-01T00:00:00"/>
        <d v="2022-02-01T00:00:00"/>
        <d v="2022-03-01T00:00:00"/>
        <d v="2022-04-01T00:00:00"/>
        <d v="2022-05-01T00:00:00"/>
        <d v="2022-06-01T00:00:00"/>
        <d v="2022-07-01T00:00:00"/>
        <d v="2022-08-01T00:00:00"/>
        <d v="2022-09-01T00:00:00"/>
        <d v="2022-10-01T00:00:00"/>
        <d v="2022-11-01T00:00:00"/>
        <d v="2022-12-01T00:00:00"/>
        <d v="2023-01-01T00:00:00"/>
        <d v="2023-02-01T00:00:00"/>
        <d v="2023-03-01T00:00:00"/>
        <d v="2023-04-01T00:00:00"/>
        <d v="2023-05-01T00:00:00"/>
        <d v="2023-06-01T00:00:00"/>
        <d v="2023-07-01T00:00:00"/>
        <d v="2023-08-01T00:00:00"/>
        <d v="2023-09-01T00:00:00"/>
        <d v="2023-10-01T00:00:00"/>
        <d v="2023-11-01T00:00:00"/>
        <d v="2023-12-01T00:00:00"/>
      </sharedItems>
      <fieldGroup par="6"/>
    </cacheField>
    <cacheField name="Sales Revenue Total" numFmtId="167">
      <sharedItems containsSemiMixedTypes="0" containsString="0" containsNumber="1" minValue="925841.75077642896" maxValue="2051652.86539044"/>
    </cacheField>
    <cacheField name="Sales Volume (Units sold) Total" numFmtId="167">
      <sharedItems containsSemiMixedTypes="0" containsString="0" containsNumber="1" containsInteger="1" minValue="367705" maxValue="618740"/>
    </cacheField>
    <cacheField name="Average Price Total" numFmtId="168">
      <sharedItems containsSemiMixedTypes="0" containsString="0" containsNumber="1" minValue="2.4823244864580398" maxValue="3.3820925775117199"/>
    </cacheField>
    <cacheField name="Months (Month)" numFmtId="0" databaseField="0">
      <fieldGroup base="0">
        <rangePr groupBy="months" startDate="2021-01-01T00:00:00" endDate="2023-12-02T00:00:00"/>
        <groupItems count="14">
          <s v="&lt;01-01-2021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02-12-2023"/>
        </groupItems>
      </fieldGroup>
    </cacheField>
    <cacheField name="Quarters (Month)" numFmtId="0" databaseField="0">
      <fieldGroup base="0">
        <rangePr groupBy="quarters" startDate="2021-01-01T00:00:00" endDate="2023-12-02T00:00:00"/>
        <groupItems count="6">
          <s v="&lt;01-01-2021"/>
          <s v="Qtr1"/>
          <s v="Qtr2"/>
          <s v="Qtr3"/>
          <s v="Qtr4"/>
          <s v="&gt;02-12-2023"/>
        </groupItems>
      </fieldGroup>
    </cacheField>
    <cacheField name="Years (Month)" numFmtId="0" databaseField="0">
      <fieldGroup base="0">
        <rangePr groupBy="years" startDate="2021-01-01T00:00:00" endDate="2023-12-02T00:00:00"/>
        <groupItems count="5">
          <s v="&lt;01-01-2021"/>
          <s v="2021"/>
          <s v="2022"/>
          <s v="2023"/>
          <s v="&gt;02-12-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6">
  <r>
    <x v="0"/>
    <n v="6581.4599999999991"/>
    <n v="43850.946156404403"/>
    <n v="148492.82622298101"/>
  </r>
  <r>
    <x v="1"/>
    <n v="8064.6600000000071"/>
    <n v="43275.460809919103"/>
    <n v="117547.85286226599"/>
  </r>
  <r>
    <x v="2"/>
    <n v="10275.349999999991"/>
    <n v="48684.692702528198"/>
    <n v="139137.452463978"/>
  </r>
  <r>
    <x v="3"/>
    <n v="6372.29"/>
    <n v="50429.662938983303"/>
    <n v="140525.86573920801"/>
  </r>
  <r>
    <x v="4"/>
    <n v="6124.319999999997"/>
    <n v="58977.758354841797"/>
    <n v="162914.52911303"/>
  </r>
  <r>
    <x v="5"/>
    <n v="7419.0599999999931"/>
    <n v="61765.025082904896"/>
    <n v="192857.51734756399"/>
  </r>
  <r>
    <x v="6"/>
    <n v="7040.0799999999981"/>
    <n v="64193.730527822998"/>
    <n v="218164.344554676"/>
  </r>
  <r>
    <x v="7"/>
    <n v="13011.440000000004"/>
    <n v="63305.536161891701"/>
    <n v="235463.67901922399"/>
  </r>
  <r>
    <x v="8"/>
    <n v="10518.899999999981"/>
    <n v="56799.6488870346"/>
    <n v="296889.81987038098"/>
  </r>
  <r>
    <x v="9"/>
    <n v="8843.2099999999955"/>
    <n v="62766.1953057262"/>
    <n v="178322.57458599599"/>
  </r>
  <r>
    <x v="10"/>
    <n v="12619.119999999983"/>
    <n v="68309.788761310701"/>
    <n v="178536.69141072399"/>
  </r>
  <r>
    <x v="11"/>
    <n v="15439.539999999999"/>
    <n v="66659.915473444198"/>
    <n v="215295.16366583301"/>
  </r>
  <r>
    <x v="12"/>
    <n v="17406.479999999981"/>
    <n v="60714.8488435748"/>
    <n v="218727.34688851101"/>
  </r>
  <r>
    <x v="13"/>
    <n v="12418.939999999964"/>
    <n v="54650.223973861597"/>
    <n v="186772.00652126101"/>
  </r>
  <r>
    <x v="14"/>
    <n v="13593.100000000011"/>
    <n v="62994.852464948599"/>
    <n v="267602.828597521"/>
  </r>
  <r>
    <x v="15"/>
    <n v="13139.470000000028"/>
    <n v="61117.7151317721"/>
    <n v="237460.288362183"/>
  </r>
  <r>
    <x v="16"/>
    <n v="14335.690000000011"/>
    <n v="62661.466470221203"/>
    <n v="250851.64364140201"/>
  </r>
  <r>
    <x v="17"/>
    <n v="16151.420000000046"/>
    <n v="69636.969728386393"/>
    <n v="280234.23967015097"/>
  </r>
  <r>
    <x v="18"/>
    <n v="13709.56"/>
    <n v="69774.540583920694"/>
    <n v="278573.78569937201"/>
  </r>
  <r>
    <x v="19"/>
    <n v="13876.069999999996"/>
    <n v="64427.105145540198"/>
    <n v="220936.12570441101"/>
  </r>
  <r>
    <x v="20"/>
    <n v="14010.670000000002"/>
    <n v="60706.617151097002"/>
    <n v="352566.455316787"/>
  </r>
  <r>
    <x v="21"/>
    <n v="11375.900000000007"/>
    <n v="63064.7323038904"/>
    <n v="267972.74574355199"/>
  </r>
  <r>
    <x v="22"/>
    <n v="11838.000000000016"/>
    <n v="59169.712725912199"/>
    <n v="235729.58550902901"/>
  </r>
  <r>
    <x v="23"/>
    <n v="14471.110000000011"/>
    <n v="62791.942357810898"/>
    <n v="326708.15441988601"/>
  </r>
  <r>
    <x v="24"/>
    <n v="19045.680000000022"/>
    <n v="68924.286054215001"/>
    <n v="293122.21112952603"/>
  </r>
  <r>
    <x v="25"/>
    <n v="16146.020000000037"/>
    <n v="63253.889861537202"/>
    <n v="235312.77105716499"/>
  </r>
  <r>
    <x v="26"/>
    <n v="16447.210000000021"/>
    <n v="72083.296196551906"/>
    <n v="245426.805803847"/>
  </r>
  <r>
    <x v="27"/>
    <n v="14888.170000000029"/>
    <n v="76869.163573391299"/>
    <n v="231736.51683038601"/>
  </r>
  <r>
    <x v="28"/>
    <n v="15072.790000000028"/>
    <n v="76727.744572687807"/>
    <n v="251452.20921525001"/>
  </r>
  <r>
    <x v="29"/>
    <n v="16930.430000000004"/>
    <n v="77601.793136511304"/>
    <n v="289244.077894983"/>
  </r>
  <r>
    <x v="30"/>
    <n v="14139.930000000011"/>
    <n v="69210.276154303298"/>
    <n v="273634.854091393"/>
  </r>
  <r>
    <x v="31"/>
    <n v="13052.310000000001"/>
    <n v="64902.691644710299"/>
    <n v="221442.07199314999"/>
  </r>
  <r>
    <x v="32"/>
    <n v="12888.149999999994"/>
    <n v="64347.790636363301"/>
    <n v="383072.08297518699"/>
  </r>
  <r>
    <x v="33"/>
    <n v="11751.309999999989"/>
    <n v="61891.859351232299"/>
    <n v="238502.56044508301"/>
  </r>
  <r>
    <x v="34"/>
    <n v="13048.89999999998"/>
    <n v="62336.187020915197"/>
    <n v="409660.42128407699"/>
  </r>
  <r>
    <x v="35"/>
    <n v="14893.709999999955"/>
    <n v="65291.692781305603"/>
    <n v="316399.24618939398"/>
  </r>
</pivotCacheRecords>
</file>

<file path=xl/pivotCache/pivotCacheRecords10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6">
  <r>
    <x v="0"/>
    <x v="0"/>
    <x v="0"/>
    <x v="0"/>
    <x v="0"/>
    <x v="0"/>
  </r>
  <r>
    <x v="1"/>
    <x v="0"/>
    <x v="0"/>
    <x v="0"/>
    <x v="0"/>
    <x v="0"/>
  </r>
  <r>
    <x v="2"/>
    <x v="0"/>
    <x v="0"/>
    <x v="0"/>
    <x v="0"/>
    <x v="0"/>
  </r>
  <r>
    <x v="3"/>
    <x v="0"/>
    <x v="0"/>
    <x v="0"/>
    <x v="0"/>
    <x v="0"/>
  </r>
  <r>
    <x v="4"/>
    <x v="0"/>
    <x v="0"/>
    <x v="0"/>
    <x v="0"/>
    <x v="0"/>
  </r>
  <r>
    <x v="5"/>
    <x v="0"/>
    <x v="0"/>
    <x v="0"/>
    <x v="0"/>
    <x v="0"/>
  </r>
  <r>
    <x v="6"/>
    <x v="0"/>
    <x v="0"/>
    <x v="0"/>
    <x v="0"/>
    <x v="0"/>
  </r>
  <r>
    <x v="7"/>
    <x v="0"/>
    <x v="0"/>
    <x v="0"/>
    <x v="0"/>
    <x v="0"/>
  </r>
  <r>
    <x v="8"/>
    <x v="0"/>
    <x v="0"/>
    <x v="0"/>
    <x v="0"/>
    <x v="0"/>
  </r>
  <r>
    <x v="9"/>
    <x v="0"/>
    <x v="0"/>
    <x v="0"/>
    <x v="0"/>
    <x v="0"/>
  </r>
  <r>
    <x v="10"/>
    <x v="0"/>
    <x v="0"/>
    <x v="0"/>
    <x v="0"/>
    <x v="0"/>
  </r>
  <r>
    <x v="11"/>
    <x v="0"/>
    <x v="0"/>
    <x v="0"/>
    <x v="0"/>
    <x v="0"/>
  </r>
  <r>
    <x v="12"/>
    <x v="1"/>
    <x v="1"/>
    <x v="1"/>
    <x v="1"/>
    <x v="1"/>
  </r>
  <r>
    <x v="13"/>
    <x v="1"/>
    <x v="1"/>
    <x v="1"/>
    <x v="1"/>
    <x v="1"/>
  </r>
  <r>
    <x v="14"/>
    <x v="2"/>
    <x v="2"/>
    <x v="1"/>
    <x v="1"/>
    <x v="2"/>
  </r>
  <r>
    <x v="15"/>
    <x v="3"/>
    <x v="3"/>
    <x v="1"/>
    <x v="1"/>
    <x v="3"/>
  </r>
  <r>
    <x v="16"/>
    <x v="2"/>
    <x v="2"/>
    <x v="2"/>
    <x v="1"/>
    <x v="4"/>
  </r>
  <r>
    <x v="17"/>
    <x v="2"/>
    <x v="2"/>
    <x v="3"/>
    <x v="1"/>
    <x v="3"/>
  </r>
  <r>
    <x v="18"/>
    <x v="2"/>
    <x v="2"/>
    <x v="3"/>
    <x v="2"/>
    <x v="5"/>
  </r>
  <r>
    <x v="19"/>
    <x v="2"/>
    <x v="2"/>
    <x v="3"/>
    <x v="3"/>
    <x v="4"/>
  </r>
  <r>
    <x v="20"/>
    <x v="1"/>
    <x v="4"/>
    <x v="4"/>
    <x v="3"/>
    <x v="6"/>
  </r>
  <r>
    <x v="21"/>
    <x v="1"/>
    <x v="5"/>
    <x v="2"/>
    <x v="2"/>
    <x v="7"/>
  </r>
  <r>
    <x v="22"/>
    <x v="1"/>
    <x v="5"/>
    <x v="2"/>
    <x v="2"/>
    <x v="7"/>
  </r>
  <r>
    <x v="23"/>
    <x v="1"/>
    <x v="5"/>
    <x v="2"/>
    <x v="2"/>
    <x v="7"/>
  </r>
  <r>
    <x v="24"/>
    <x v="1"/>
    <x v="2"/>
    <x v="2"/>
    <x v="3"/>
    <x v="1"/>
  </r>
  <r>
    <x v="25"/>
    <x v="1"/>
    <x v="1"/>
    <x v="2"/>
    <x v="3"/>
    <x v="8"/>
  </r>
  <r>
    <x v="26"/>
    <x v="1"/>
    <x v="6"/>
    <x v="2"/>
    <x v="4"/>
    <x v="7"/>
  </r>
  <r>
    <x v="27"/>
    <x v="1"/>
    <x v="6"/>
    <x v="2"/>
    <x v="5"/>
    <x v="9"/>
  </r>
  <r>
    <x v="28"/>
    <x v="1"/>
    <x v="1"/>
    <x v="5"/>
    <x v="5"/>
    <x v="10"/>
  </r>
  <r>
    <x v="29"/>
    <x v="1"/>
    <x v="1"/>
    <x v="6"/>
    <x v="4"/>
    <x v="10"/>
  </r>
  <r>
    <x v="30"/>
    <x v="2"/>
    <x v="3"/>
    <x v="6"/>
    <x v="6"/>
    <x v="9"/>
  </r>
  <r>
    <x v="31"/>
    <x v="4"/>
    <x v="7"/>
    <x v="6"/>
    <x v="7"/>
    <x v="7"/>
  </r>
  <r>
    <x v="32"/>
    <x v="4"/>
    <x v="2"/>
    <x v="6"/>
    <x v="8"/>
    <x v="10"/>
  </r>
  <r>
    <x v="33"/>
    <x v="2"/>
    <x v="4"/>
    <x v="5"/>
    <x v="5"/>
    <x v="11"/>
  </r>
  <r>
    <x v="34"/>
    <x v="2"/>
    <x v="4"/>
    <x v="5"/>
    <x v="5"/>
    <x v="11"/>
  </r>
  <r>
    <x v="35"/>
    <x v="2"/>
    <x v="4"/>
    <x v="5"/>
    <x v="5"/>
    <x v="11"/>
  </r>
</pivotCacheRecords>
</file>

<file path=xl/pivotCache/pivotCacheRecords1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6">
  <r>
    <x v="0"/>
    <n v="1014326.13624745"/>
    <n v="383756"/>
    <s v="N/A"/>
    <n v="2.6431538171323599"/>
    <n v="6581.4599999999991"/>
    <n v="2203"/>
    <n v="2.9874988651838397"/>
    <n v="93772.800694499005"/>
    <n v="29367"/>
    <n v="3.19313517534985"/>
    <n v="7644.9590798791196"/>
    <n v="2528"/>
    <n v="3.0241135600787699"/>
    <n v="43850.946156404403"/>
    <n v="22941"/>
    <n v="1.9114662027114999"/>
    <n v="148492.82622298101"/>
    <n v="41051"/>
    <n v="3.6172767100187899"/>
    <n v="4.1799999999999997E-2"/>
    <s v="N/A"/>
    <s v="N/A"/>
    <s v="N/A"/>
    <x v="0"/>
    <s v="N/A"/>
    <s v="N/A"/>
  </r>
  <r>
    <x v="1"/>
    <n v="925841.75077642896"/>
    <n v="367705"/>
    <s v="N/A"/>
    <n v="2.51789274221571"/>
    <n v="8064.6600000000071"/>
    <n v="2624"/>
    <n v="3.0734222560975635"/>
    <n v="90543.949693340794"/>
    <n v="28953"/>
    <n v="3.1272735016523598"/>
    <n v="8732.7348925793194"/>
    <n v="2930"/>
    <n v="2.98045559473697"/>
    <n v="43275.460809919103"/>
    <n v="22536"/>
    <n v="1.9202813635924301"/>
    <n v="117547.85286226599"/>
    <n v="32437"/>
    <n v="3.6238817665710599"/>
    <n v="3.8699999999999998E-2"/>
    <s v="N/A"/>
    <s v="N/A"/>
    <s v="N/A"/>
    <x v="0"/>
    <s v="N/A"/>
    <s v="N/A"/>
  </r>
  <r>
    <x v="2"/>
    <n v="1097929.6380359"/>
    <n v="442299"/>
    <s v="N/A"/>
    <n v="2.4823244864580398"/>
    <n v="10275.349999999991"/>
    <n v="3390"/>
    <n v="3.0310766961651892"/>
    <n v="98835.762957442901"/>
    <n v="31822"/>
    <n v="3.10589412850993"/>
    <n v="11610.892076545701"/>
    <n v="3954"/>
    <n v="2.9364926850140902"/>
    <n v="48684.692702528198"/>
    <n v="25769"/>
    <n v="1.88927365060841"/>
    <n v="139137.452463978"/>
    <n v="38335"/>
    <n v="3.6295148679790801"/>
    <n v="3.9399999999999998E-2"/>
    <s v="N/A"/>
    <s v="N/A"/>
    <s v="N/A"/>
    <x v="0"/>
    <s v="N/A"/>
    <s v="N/A"/>
  </r>
  <r>
    <x v="3"/>
    <n v="1075668.16415133"/>
    <n v="424841"/>
    <s v="N/A"/>
    <n v="2.5319311557767001"/>
    <n v="6372.29"/>
    <n v="2093"/>
    <n v="3.0445723841376013"/>
    <n v="103519.87600046099"/>
    <n v="33112"/>
    <n v="3.1263552790668201"/>
    <n v="10586.4232766355"/>
    <n v="3640"/>
    <n v="2.9083580430317402"/>
    <n v="50429.662938983303"/>
    <n v="25316"/>
    <n v="1.9920075422256001"/>
    <n v="140525.86573920801"/>
    <n v="38677"/>
    <n v="3.63331865809675"/>
    <n v="3.9600000000000003E-2"/>
    <s v="N/A"/>
    <s v="N/A"/>
    <s v="N/A"/>
    <x v="0"/>
    <s v="N/A"/>
    <s v="N/A"/>
  </r>
  <r>
    <x v="4"/>
    <n v="1223683.0087433199"/>
    <n v="474619"/>
    <s v="N/A"/>
    <n v="2.5782427773505101"/>
    <n v="6124.319999999997"/>
    <n v="1981"/>
    <n v="3.0915295305401296"/>
    <n v="114500.195572746"/>
    <n v="36129"/>
    <n v="3.1692046713926598"/>
    <n v="14639.1189853795"/>
    <n v="4890"/>
    <n v="2.99368486408579"/>
    <n v="58977.758354841797"/>
    <n v="29709"/>
    <n v="1.9851815394271699"/>
    <n v="162914.52911303"/>
    <n v="44826"/>
    <n v="3.6343757888955102"/>
    <n v="4.8399999999999999E-2"/>
    <s v="N/A"/>
    <s v="N/A"/>
    <s v="N/A"/>
    <x v="0"/>
    <s v="N/A"/>
    <s v="N/A"/>
  </r>
  <r>
    <x v="5"/>
    <n v="1341353.22037104"/>
    <n v="490896"/>
    <s v="N/A"/>
    <n v="2.7324590552195098"/>
    <n v="7419.0599999999931"/>
    <n v="2397"/>
    <n v="3.0951439299123877"/>
    <n v="113415.719741596"/>
    <n v="35737"/>
    <n v="3.1736217293448301"/>
    <n v="16791.4164714199"/>
    <n v="5532"/>
    <n v="3.0353247417606402"/>
    <n v="61765.025082904896"/>
    <n v="30302"/>
    <n v="2.0383151304503002"/>
    <n v="192857.51734756399"/>
    <n v="53064"/>
    <n v="3.6344323335512501"/>
    <n v="4.6699999999999998E-2"/>
    <s v="N/A"/>
    <s v="N/A"/>
    <s v="N/A"/>
    <x v="0"/>
    <s v="N/A"/>
    <s v="N/A"/>
  </r>
  <r>
    <x v="6"/>
    <n v="1380573.7016380499"/>
    <n v="495584"/>
    <s v="N/A"/>
    <n v="2.78575115749913"/>
    <n v="7040.0799999999981"/>
    <n v="2325"/>
    <n v="3.0279913978494615"/>
    <n v="125711.474728253"/>
    <n v="36251"/>
    <n v="3.4678070874804301"/>
    <n v="14242.7125948962"/>
    <n v="4666"/>
    <n v="3.0524459054642601"/>
    <n v="64193.730527822998"/>
    <n v="31343"/>
    <n v="2.04810421873538"/>
    <n v="218164.344554676"/>
    <n v="59569"/>
    <n v="3.6623805092359398"/>
    <n v="4.2599999999999999E-2"/>
    <s v="N/A"/>
    <s v="N/A"/>
    <s v="N/A"/>
    <x v="0"/>
    <s v="N/A"/>
    <s v="N/A"/>
  </r>
  <r>
    <x v="7"/>
    <n v="1359974.86890505"/>
    <n v="501744"/>
    <s v="N/A"/>
    <n v="2.7104955294035502"/>
    <n v="13011.440000000004"/>
    <n v="4600"/>
    <n v="2.828573913043479"/>
    <n v="121883.701058976"/>
    <n v="36398"/>
    <n v="3.3486373168574199"/>
    <n v="16731.410564029698"/>
    <n v="5399"/>
    <n v="3.0989832494961398"/>
    <n v="63305.536161891701"/>
    <n v="31221"/>
    <n v="2.0276588245697398"/>
    <n v="235463.67901922399"/>
    <n v="64263"/>
    <n v="3.6640629758838501"/>
    <n v="4.48E-2"/>
    <s v="N/A"/>
    <s v="N/A"/>
    <s v="N/A"/>
    <x v="0"/>
    <s v="N/A"/>
    <s v="N/A"/>
  </r>
  <r>
    <x v="8"/>
    <n v="1426822.3848983599"/>
    <n v="520147"/>
    <s v="N/A"/>
    <n v="2.7431137445728999"/>
    <n v="10518.899999999981"/>
    <n v="3789"/>
    <n v="2.7761678543151178"/>
    <n v="129871.092513305"/>
    <n v="38844"/>
    <n v="3.3434016196402299"/>
    <n v="20344.6115497184"/>
    <n v="6447"/>
    <n v="3.1556710950392999"/>
    <n v="56799.6488870346"/>
    <n v="28440"/>
    <n v="1.99717471473399"/>
    <n v="296889.81987038098"/>
    <n v="79712"/>
    <n v="3.7245310601964698"/>
    <n v="4.6199999999999998E-2"/>
    <s v="N/A"/>
    <s v="N/A"/>
    <s v="N/A"/>
    <x v="0"/>
    <s v="N/A"/>
    <s v="N/A"/>
  </r>
  <r>
    <x v="9"/>
    <n v="1326423.9246026599"/>
    <n v="500294"/>
    <s v="N/A"/>
    <n v="2.6512888913372099"/>
    <n v="8843.2099999999955"/>
    <n v="3218"/>
    <n v="2.7480453697949021"/>
    <n v="121973.540246377"/>
    <n v="38959"/>
    <n v="3.1308180458014201"/>
    <n v="14281.4711181987"/>
    <n v="4569"/>
    <n v="3.1257323524181899"/>
    <n v="62766.1953057262"/>
    <n v="31443"/>
    <n v="1.99618978169151"/>
    <n v="178322.57458599599"/>
    <n v="49323"/>
    <n v="3.6154040627292798"/>
    <n v="4.65E-2"/>
    <s v="N/A"/>
    <s v="N/A"/>
    <s v="N/A"/>
    <x v="0"/>
    <s v="N/A"/>
    <s v="N/A"/>
  </r>
  <r>
    <x v="10"/>
    <n v="1394044.95722914"/>
    <n v="520339"/>
    <s v="N/A"/>
    <n v="2.6791091139221499"/>
    <n v="12619.119999999983"/>
    <n v="4457"/>
    <n v="2.831303567422029"/>
    <n v="115831.69936585501"/>
    <n v="37020"/>
    <n v="3.1288951746584299"/>
    <n v="18427.881182867299"/>
    <n v="6031"/>
    <n v="3.0555266428232901"/>
    <n v="68309.788761310701"/>
    <n v="35107"/>
    <n v="1.94575978469567"/>
    <n v="178536.69141072399"/>
    <n v="50029"/>
    <n v="3.5686640030926799"/>
    <n v="4.9500000000000002E-2"/>
    <s v="N/A"/>
    <s v="N/A"/>
    <s v="N/A"/>
    <x v="0"/>
    <s v="N/A"/>
    <s v="N/A"/>
  </r>
  <r>
    <x v="11"/>
    <n v="1608687.6177378299"/>
    <n v="618740"/>
    <s v="N/A"/>
    <n v="2.5999411994340602"/>
    <n v="15439.539999999999"/>
    <n v="5367"/>
    <n v="2.876754238867151"/>
    <n v="132160.094614687"/>
    <n v="42188"/>
    <n v="3.1326465965366199"/>
    <n v="23607.503307201001"/>
    <n v="7442"/>
    <n v="3.1721987781780401"/>
    <n v="66659.915473444198"/>
    <n v="34319"/>
    <n v="1.9423618250369801"/>
    <n v="215295.16366583301"/>
    <n v="60001"/>
    <n v="3.5881929245484701"/>
    <n v="5.3199999999999997E-2"/>
    <s v="N/A"/>
    <s v="N/A"/>
    <s v="N/A"/>
    <x v="0"/>
    <s v="N/A"/>
    <s v="N/A"/>
  </r>
  <r>
    <x v="12"/>
    <n v="1409272.60211347"/>
    <n v="564967"/>
    <n v="0.08"/>
    <n v="2.4944334839264402"/>
    <n v="17406.479999999981"/>
    <n v="5861"/>
    <n v="2.9698822726497154"/>
    <n v="132641.47609970401"/>
    <n v="41877"/>
    <n v="3.1674063590922099"/>
    <n v="17271.6691677569"/>
    <n v="5729"/>
    <n v="3.0147790483080699"/>
    <n v="60714.8488435748"/>
    <n v="31260"/>
    <n v="1.9422536418290099"/>
    <n v="218727.34688851101"/>
    <n v="58776"/>
    <n v="3.7213717654912002"/>
    <n v="6.1800000000000001E-2"/>
    <n v="0.2"/>
    <n v="0.14000000000000001"/>
    <n v="0.06"/>
    <x v="1"/>
    <n v="5.8353559870550162"/>
    <n v="7.6686893203883493"/>
  </r>
  <r>
    <x v="13"/>
    <n v="1287510.4438199"/>
    <n v="503193"/>
    <n v="0.08"/>
    <n v="2.5586811498170601"/>
    <n v="12418.939999999964"/>
    <n v="4301"/>
    <n v="2.8874540804463993"/>
    <n v="117549.564512385"/>
    <n v="38856"/>
    <n v="3.0252615944097401"/>
    <n v="16057.826361666401"/>
    <n v="5298"/>
    <n v="3.0309223030702901"/>
    <n v="54650.223973861597"/>
    <n v="28214"/>
    <n v="1.9369895787148801"/>
    <n v="186772.00652126101"/>
    <n v="49594"/>
    <n v="3.7660202145675101"/>
    <n v="6.3700000000000007E-2"/>
    <n v="0.2"/>
    <n v="0.14000000000000001"/>
    <n v="0.06"/>
    <x v="1"/>
    <n v="5.8353559870550162"/>
    <n v="7.6686893203883493"/>
  </r>
  <r>
    <x v="14"/>
    <n v="1495924.5264651801"/>
    <n v="558419"/>
    <n v="7.0000000000000007E-2"/>
    <n v="2.6788567840012201"/>
    <n v="13593.100000000011"/>
    <n v="4639"/>
    <n v="2.9301789178702329"/>
    <n v="125896.883379126"/>
    <n v="40023"/>
    <n v="3.14561335679798"/>
    <n v="21363.739208073701"/>
    <n v="7080"/>
    <n v="3.0174772892759401"/>
    <n v="62994.852464948599"/>
    <n v="31972"/>
    <n v="1.97031316354775"/>
    <n v="267602.828597521"/>
    <n v="71161"/>
    <n v="3.7605265327570101"/>
    <n v="6.9599999999999995E-2"/>
    <n v="0.19"/>
    <n v="0.14000000000000001"/>
    <n v="0.06"/>
    <x v="2"/>
    <n v="5.8353559870550162"/>
    <n v="7.6686893203883493"/>
  </r>
  <r>
    <x v="15"/>
    <n v="1446372.8828475701"/>
    <n v="532609"/>
    <n v="0.05"/>
    <n v="2.7156373302883998"/>
    <n v="13139.470000000028"/>
    <n v="4491"/>
    <n v="2.9257336896014312"/>
    <n v="120992.84984962401"/>
    <n v="38361"/>
    <n v="3.1540588058086199"/>
    <n v="19430.965128505399"/>
    <n v="6337"/>
    <n v="3.0662719154971501"/>
    <n v="61117.7151317721"/>
    <n v="30611"/>
    <n v="1.99659322242893"/>
    <n v="237460.288362183"/>
    <n v="62704"/>
    <n v="3.7870038332831002"/>
    <n v="8.3500000000000005E-2"/>
    <n v="0.18"/>
    <n v="0.14000000000000001"/>
    <n v="0.06"/>
    <x v="3"/>
    <n v="5.8353559870550162"/>
    <n v="7.6686893203883493"/>
  </r>
  <r>
    <x v="16"/>
    <n v="1523352.1114984399"/>
    <n v="547508"/>
    <n v="7.0000000000000007E-2"/>
    <n v="2.7823376306801801"/>
    <n v="14335.690000000011"/>
    <n v="4973"/>
    <n v="2.8827046048662801"/>
    <n v="131035.062295389"/>
    <n v="40454"/>
    <n v="3.23911262904506"/>
    <n v="22875.319405161699"/>
    <n v="7227"/>
    <n v="3.1652579777448002"/>
    <n v="62661.466470221203"/>
    <n v="31921"/>
    <n v="1.9630170254760599"/>
    <n v="250851.64364140201"/>
    <n v="66188"/>
    <n v="3.7899867595546302"/>
    <n v="9.0899999999999995E-2"/>
    <n v="0.19"/>
    <n v="0.13"/>
    <n v="0.06"/>
    <x v="3"/>
    <n v="5.8353559870550162"/>
    <n v="7.6686893203883493"/>
  </r>
  <r>
    <x v="17"/>
    <n v="1629810.0432859301"/>
    <n v="564706"/>
    <n v="7.0000000000000007E-2"/>
    <n v="2.8861213503768899"/>
    <n v="16151.420000000046"/>
    <n v="5292"/>
    <n v="3.0520445956160329"/>
    <n v="140376.08875335101"/>
    <n v="41858"/>
    <n v="3.3536262782108701"/>
    <n v="24285.469948919701"/>
    <n v="7490"/>
    <n v="3.2423858409772599"/>
    <n v="69636.969728386393"/>
    <n v="37807"/>
    <n v="1.8419067825637201"/>
    <n v="280234.23967015097"/>
    <n v="70836"/>
    <n v="3.9560991539633998"/>
    <n v="0.1022"/>
    <n v="0.19"/>
    <n v="0.11"/>
    <n v="0.06"/>
    <x v="4"/>
    <n v="5.9405339805825239"/>
    <n v="7.6686893203883493"/>
  </r>
  <r>
    <x v="18"/>
    <n v="1667597.63525095"/>
    <n v="614885"/>
    <n v="7.0000000000000007E-2"/>
    <n v="2.7120480012538102"/>
    <n v="13709.56"/>
    <n v="4250"/>
    <n v="3.2257788235294118"/>
    <n v="143914.85285659699"/>
    <n v="43690"/>
    <n v="3.2939998364979899"/>
    <n v="22648.639626227399"/>
    <n v="6977"/>
    <n v="3.2461859862731002"/>
    <n v="69774.540583920694"/>
    <n v="41555"/>
    <n v="1.6790889323528"/>
    <n v="278573.78569937201"/>
    <n v="70554"/>
    <n v="3.9483769268839799"/>
    <n v="0.1086"/>
    <n v="0.19"/>
    <n v="0.11"/>
    <n v="7.0000000000000007E-2"/>
    <x v="5"/>
    <n v="5.9405339805825239"/>
    <n v="7.6686893203883493"/>
  </r>
  <r>
    <x v="19"/>
    <n v="1518742.3940359899"/>
    <n v="532948"/>
    <n v="7.0000000000000007E-2"/>
    <n v="2.84970089771608"/>
    <n v="13876.069999999996"/>
    <n v="4449"/>
    <n v="3.1189188581703746"/>
    <n v="131544.090504847"/>
    <n v="39303"/>
    <n v="3.3469223851829799"/>
    <n v="23044.245260781699"/>
    <n v="7108"/>
    <n v="3.24201537152247"/>
    <n v="64427.105145540198"/>
    <n v="38779"/>
    <n v="1.6613916074560999"/>
    <n v="220936.12570441101"/>
    <n v="55950"/>
    <n v="3.9488136855122602"/>
    <n v="0.104"/>
    <n v="0.19"/>
    <n v="0.11"/>
    <n v="0.08"/>
    <x v="3"/>
    <n v="6.050970873786409"/>
    <n v="7.6686893203883493"/>
  </r>
  <r>
    <x v="20"/>
    <n v="1698929.7413622499"/>
    <n v="549630"/>
    <n v="0.08"/>
    <n v="3.0910425947678402"/>
    <n v="14010.670000000002"/>
    <n v="4496"/>
    <n v="3.1162522241992887"/>
    <n v="149137.53179866201"/>
    <n v="44076"/>
    <n v="3.3836448815378501"/>
    <n v="22783.607745716199"/>
    <n v="6846"/>
    <n v="3.3280174913403702"/>
    <n v="60706.617151097002"/>
    <n v="32262"/>
    <n v="1.8816755672648"/>
    <n v="352566.455316787"/>
    <n v="71217"/>
    <n v="4.9505940339636201"/>
    <n v="0.1004"/>
    <n v="0.22"/>
    <n v="0.12"/>
    <n v="0.08"/>
    <x v="6"/>
    <n v="6.050970873786409"/>
    <n v="7.6686893203883493"/>
  </r>
  <r>
    <x v="21"/>
    <n v="1621764.2103845"/>
    <n v="554132"/>
    <n v="0.08"/>
    <n v="2.92667489043134"/>
    <n v="11375.900000000007"/>
    <n v="3576"/>
    <n v="3.1811800894854607"/>
    <n v="145738.31574536199"/>
    <n v="44841"/>
    <n v="3.2501129712843602"/>
    <n v="21559.794606843901"/>
    <n v="6302"/>
    <n v="3.4211035555131502"/>
    <n v="63064.7323038904"/>
    <n v="32640"/>
    <n v="1.93213027891821"/>
    <n v="267972.74574355199"/>
    <n v="68651"/>
    <n v="3.9034062977021802"/>
    <n v="8.3299999999999999E-2"/>
    <n v="0.24"/>
    <n v="0.13"/>
    <n v="7.0000000000000007E-2"/>
    <x v="7"/>
    <n v="6.050970873786409"/>
    <n v="7.6686893203883493"/>
  </r>
  <r>
    <x v="22"/>
    <n v="1599569.03629464"/>
    <n v="539731"/>
    <n v="0.08"/>
    <n v="2.9636412144098401"/>
    <n v="11838.000000000016"/>
    <n v="3724"/>
    <n v="3.17883995703545"/>
    <n v="134824.338831164"/>
    <n v="40716"/>
    <n v="3.31133556418028"/>
    <n v="21872.487477790099"/>
    <n v="6431"/>
    <n v="3.4011020802037102"/>
    <n v="59169.712725912199"/>
    <n v="30838"/>
    <n v="1.91872730805863"/>
    <n v="235729.58550902901"/>
    <n v="60291"/>
    <n v="3.9098635867547298"/>
    <n v="0.10440000000000001"/>
    <n v="0.24"/>
    <n v="0.13"/>
    <n v="7.0000000000000007E-2"/>
    <x v="7"/>
    <n v="6.0590614886731391"/>
    <n v="8.0501618122977359"/>
  </r>
  <r>
    <x v="23"/>
    <n v="1820495.03629243"/>
    <n v="584577"/>
    <n v="0.08"/>
    <n v="3.1142091397581999"/>
    <n v="14471.110000000011"/>
    <n v="4227"/>
    <n v="3.4234942039271377"/>
    <n v="152913.96965225801"/>
    <n v="42523"/>
    <n v="3.5960296698788499"/>
    <n v="42539.179956570697"/>
    <n v="12004"/>
    <n v="3.5437504129099202"/>
    <n v="62791.942357810898"/>
    <n v="33593"/>
    <n v="1.86919722435659"/>
    <n v="326708.15441988601"/>
    <n v="80971"/>
    <n v="4.0348785913461196"/>
    <n v="9.8000000000000004E-2"/>
    <n v="0.24"/>
    <n v="0.13"/>
    <n v="7.0000000000000007E-2"/>
    <x v="7"/>
    <n v="6.0724110032362466"/>
    <n v="8.4243527508090619"/>
  </r>
  <r>
    <x v="24"/>
    <n v="1736975.60946302"/>
    <n v="560775"/>
    <n v="0.08"/>
    <n v="3.0974555025866302"/>
    <n v="19045.680000000022"/>
    <n v="5563"/>
    <n v="3.423634729462524"/>
    <n v="138383.11743250399"/>
    <n v="38011"/>
    <n v="3.6406071251086201"/>
    <n v="70582.987517081099"/>
    <n v="19655"/>
    <n v="3.5910957780249899"/>
    <n v="68924.286054215001"/>
    <n v="37129"/>
    <n v="1.8563464153145799"/>
    <n v="293122.21112952603"/>
    <n v="71475"/>
    <n v="4.1010452763837204"/>
    <n v="8.9300000000000004E-2"/>
    <n v="0.19"/>
    <n v="0.13"/>
    <n v="0.08"/>
    <x v="1"/>
    <n v="6.0724110032362466"/>
    <n v="8.4243527508090619"/>
  </r>
  <r>
    <x v="25"/>
    <n v="1568094.3651833299"/>
    <n v="514443"/>
    <n v="0.08"/>
    <n v="3.0481401538816302"/>
    <n v="16146.020000000037"/>
    <n v="4714"/>
    <n v="3.4251209164191847"/>
    <n v="123441.442850666"/>
    <n v="33954"/>
    <n v="3.6355493565019201"/>
    <n v="110001.57587500301"/>
    <n v="30853"/>
    <n v="3.5653445653584002"/>
    <n v="63253.889861537202"/>
    <n v="38093"/>
    <n v="1.66051216395498"/>
    <n v="235312.77105716499"/>
    <n v="56246"/>
    <n v="4.18363565510729"/>
    <n v="9.8000000000000004E-2"/>
    <n v="0.2"/>
    <n v="0.13"/>
    <n v="0.08"/>
    <x v="8"/>
    <n v="6.3592233009708732"/>
    <n v="8.5153721682847898"/>
  </r>
  <r>
    <x v="26"/>
    <n v="1765187.1882325599"/>
    <n v="570118"/>
    <n v="0.08"/>
    <n v="3.0961786651755601"/>
    <n v="16447.210000000021"/>
    <n v="4782"/>
    <n v="3.4393998327059849"/>
    <n v="142873.81510216801"/>
    <n v="38643"/>
    <n v="3.6972754470969602"/>
    <n v="119665.259891329"/>
    <n v="33351"/>
    <n v="3.5880561269925799"/>
    <n v="72083.296196551906"/>
    <n v="44328"/>
    <n v="1.6261346371718099"/>
    <n v="245426.805803847"/>
    <n v="58316"/>
    <n v="4.2085672166103096"/>
    <n v="9.0499999999999997E-2"/>
    <n v="0.21"/>
    <n v="0.13"/>
    <n v="0.1"/>
    <x v="7"/>
    <n v="6.4724919093851137"/>
    <n v="8.5153721682847898"/>
  </r>
  <r>
    <x v="27"/>
    <n v="1673093.6830299599"/>
    <n v="540929"/>
    <n v="0.08"/>
    <n v="3.0930005287754199"/>
    <n v="14888.170000000029"/>
    <n v="4321"/>
    <n v="3.4455380698912355"/>
    <n v="145935.942274765"/>
    <n v="38959"/>
    <n v="3.7458852197121399"/>
    <n v="98891.746399900498"/>
    <n v="27559"/>
    <n v="3.58836483181177"/>
    <n v="76869.163573391299"/>
    <n v="47779"/>
    <n v="1.6088483135559799"/>
    <n v="231736.51683038601"/>
    <n v="55072"/>
    <n v="4.2078827140903998"/>
    <n v="7.4399999999999994E-2"/>
    <n v="0.21"/>
    <n v="0.13"/>
    <n v="0.11"/>
    <x v="9"/>
    <n v="6.7686084142394822"/>
    <n v="8.7055016181229767"/>
  </r>
  <r>
    <x v="28"/>
    <n v="1753982.27777674"/>
    <n v="553757"/>
    <n v="0.08"/>
    <n v="3.1674223129942298"/>
    <n v="15072.790000000028"/>
    <n v="4307"/>
    <n v="3.4996029719062056"/>
    <n v="158119.978394971"/>
    <n v="40871"/>
    <n v="3.8687572703131901"/>
    <n v="104226.504035089"/>
    <n v="28941"/>
    <n v="3.6013442533115301"/>
    <n v="76727.744572687807"/>
    <n v="46858"/>
    <n v="1.6374524002878399"/>
    <n v="251452.20921525001"/>
    <n v="59685"/>
    <n v="4.2129883423850201"/>
    <n v="6.5799999999999997E-2"/>
    <n v="0.2"/>
    <n v="0.15"/>
    <n v="0.11"/>
    <x v="10"/>
    <n v="7.0606796116504853"/>
    <n v="9.1019417475728162"/>
  </r>
  <r>
    <x v="29"/>
    <n v="1947328.0015094101"/>
    <n v="601675"/>
    <n v="0.08"/>
    <n v="3.2365114081678801"/>
    <n v="16930.430000000004"/>
    <n v="4853"/>
    <n v="3.4886523799711529"/>
    <n v="187172.214891974"/>
    <n v="49174"/>
    <n v="3.80632478325892"/>
    <n v="115852.524787602"/>
    <n v="32202"/>
    <n v="3.5976810380598101"/>
    <n v="77601.793136511304"/>
    <n v="47280"/>
    <n v="1.6413238819059099"/>
    <n v="289244.077894983"/>
    <n v="68770"/>
    <n v="4.2059630346805701"/>
    <n v="5.6000000000000001E-2"/>
    <n v="0.2"/>
    <n v="0.16"/>
    <n v="0.1"/>
    <x v="10"/>
    <n v="7.2932847896440132"/>
    <n v="9.1019417475728162"/>
  </r>
  <r>
    <x v="30"/>
    <n v="1929931.2936297399"/>
    <n v="599064"/>
    <n v="7.0000000000000007E-2"/>
    <n v="3.2215778174447798"/>
    <n v="14139.930000000011"/>
    <n v="4037"/>
    <n v="3.5025836016844218"/>
    <n v="196962.33705258"/>
    <n v="51425"/>
    <n v="3.8300891988834098"/>
    <n v="105867.874618488"/>
    <n v="29318"/>
    <n v="3.61101966772932"/>
    <n v="69210.276154303298"/>
    <n v="41108"/>
    <n v="1.68362061288079"/>
    <n v="273634.854091393"/>
    <n v="65069"/>
    <n v="4.2053028952557003"/>
    <n v="5.1499999999999997E-2"/>
    <n v="0.18"/>
    <n v="0.16"/>
    <n v="0.12"/>
    <x v="10"/>
    <n v="7.9692556634304212"/>
    <n v="9.1019417475728162"/>
  </r>
  <r>
    <x v="31"/>
    <n v="1771360.0489743301"/>
    <n v="556477"/>
    <n v="0.06"/>
    <n v="3.1831684849047299"/>
    <n v="13052.310000000001"/>
    <n v="3742"/>
    <n v="3.4880571886691611"/>
    <n v="182925.07350388"/>
    <n v="46606"/>
    <n v="3.92492540668326"/>
    <n v="102500.085323354"/>
    <n v="28169"/>
    <n v="3.6387548483564802"/>
    <n v="64902.691644710299"/>
    <n v="39072"/>
    <n v="1.66110492538673"/>
    <n v="221442.07199314999"/>
    <n v="52633"/>
    <n v="4.2072857711540301"/>
    <n v="5.7099999999999998E-2"/>
    <n v="0.16"/>
    <n v="0.16"/>
    <n v="0.14000000000000001"/>
    <x v="10"/>
    <n v="7.9692556634304212"/>
    <n v="9.1019417475728162"/>
  </r>
  <r>
    <x v="32"/>
    <n v="1958569.81163704"/>
    <n v="579100"/>
    <n v="0.06"/>
    <n v="3.3820925775117199"/>
    <n v="12888.149999999994"/>
    <n v="3681"/>
    <n v="3.5012632436837801"/>
    <n v="182794.79591670699"/>
    <n v="46657"/>
    <n v="3.9178428942432499"/>
    <n v="104167.050291589"/>
    <n v="28465"/>
    <n v="3.6594783169362102"/>
    <n v="64347.790636363301"/>
    <n v="38454"/>
    <n v="1.6733705371707299"/>
    <n v="383072.08297518699"/>
    <n v="70249"/>
    <n v="5.4530610111914397"/>
    <n v="6.13E-2"/>
    <n v="0.19"/>
    <n v="0.16"/>
    <n v="0.13"/>
    <x v="11"/>
    <n v="7.9692556634304212"/>
    <n v="9.1019417475728162"/>
  </r>
  <r>
    <x v="33"/>
    <n v="1765360.29261291"/>
    <n v="540530"/>
    <n v="7.0000000000000007E-2"/>
    <n v="3.2659802279483299"/>
    <n v="11751.309999999989"/>
    <n v="3371"/>
    <n v="3.4860011865915124"/>
    <n v="167479.73920489001"/>
    <n v="43895"/>
    <n v="3.8154627908620502"/>
    <n v="100728.30374651399"/>
    <n v="27021"/>
    <n v="3.7277785332339199"/>
    <n v="61891.859351232299"/>
    <n v="36725"/>
    <n v="1.6852786753228699"/>
    <n v="238502.56044508301"/>
    <n v="56835"/>
    <n v="4.1964029285665996"/>
    <n v="5.8400000000000001E-2"/>
    <n v="0.22"/>
    <n v="0.15"/>
    <n v="0.11"/>
    <x v="11"/>
    <n v="7.9692556634304212"/>
    <n v="9.1019417475728162"/>
  </r>
  <r>
    <x v="34"/>
    <n v="1930912.1912493701"/>
    <n v="575161"/>
    <n v="7.0000000000000007E-2"/>
    <n v="3.3571681516121101"/>
    <n v="13048.89999999998"/>
    <n v="3694"/>
    <n v="3.5324580400649648"/>
    <n v="172901.04804448001"/>
    <n v="43701"/>
    <n v="3.9564551851097298"/>
    <n v="129166.742623094"/>
    <n v="34557"/>
    <n v="3.7377880783370601"/>
    <n v="62336.187020915197"/>
    <n v="37179"/>
    <n v="1.6766504483960101"/>
    <n v="409660.42128407699"/>
    <n v="93889"/>
    <n v="4.36324192699972"/>
    <n v="5.3999999999999999E-2"/>
    <n v="0.22"/>
    <n v="0.15"/>
    <n v="0.11"/>
    <x v="11"/>
    <n v="7.9692556634304212"/>
    <n v="9.1019417475728162"/>
  </r>
  <r>
    <x v="35"/>
    <n v="2051652.86539044"/>
    <n v="610393"/>
    <n v="7.0000000000000007E-2"/>
    <n v="3.3611998587638401"/>
    <n v="14893.709999999955"/>
    <n v="4150"/>
    <n v="3.5888457831325193"/>
    <n v="176190.962354608"/>
    <n v="44554"/>
    <n v="3.95454869045671"/>
    <n v="109958.348096004"/>
    <n v="28999"/>
    <n v="3.7917979273769302"/>
    <n v="65291.692781305603"/>
    <n v="39938"/>
    <n v="1.6348263002981001"/>
    <n v="316399.24618939398"/>
    <n v="73665"/>
    <n v="4.2951095661357996"/>
    <n v="5.1900000000000002E-2"/>
    <n v="0.22"/>
    <n v="0.15"/>
    <n v="0.11"/>
    <x v="11"/>
    <n v="7.9692556634304212"/>
    <n v="9.1019417475728162"/>
  </r>
</pivotCacheRecords>
</file>

<file path=xl/pivotCache/pivotCacheRecords1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6">
  <r>
    <x v="0"/>
    <n v="1310.73"/>
    <n v="0"/>
    <n v="1326.43"/>
    <n v="1494.1"/>
    <n v="1482.8591999999999"/>
    <n v="0"/>
    <n v="0"/>
    <n v="1606.4308000000001"/>
  </r>
  <r>
    <x v="1"/>
    <n v="681.97"/>
    <n v="0"/>
    <n v="693.79"/>
    <n v="504.17"/>
    <n v="1030.1663999999998"/>
    <n v="0"/>
    <n v="0"/>
    <n v="1116.0136"/>
  </r>
  <r>
    <x v="2"/>
    <n v="2493.0300000000002"/>
    <n v="0"/>
    <n v="1650.11"/>
    <n v="1650.1"/>
    <n v="5126.5199999999995"/>
    <n v="0"/>
    <n v="0"/>
    <n v="7639.66"/>
  </r>
  <r>
    <x v="3"/>
    <n v="821.5"/>
    <n v="0"/>
    <n v="825.81"/>
    <n v="1005.27"/>
    <n v="7648.02"/>
    <n v="1321.1580000000001"/>
    <n v="826.57"/>
    <n v="916.23"/>
  </r>
  <r>
    <x v="4"/>
    <n v="789.21"/>
    <n v="0"/>
    <n v="1152.33"/>
    <n v="793.71"/>
    <n v="4084.67"/>
    <n v="2928.288"/>
    <n v="485.01"/>
    <n v="570.14"/>
  </r>
  <r>
    <x v="5"/>
    <n v="1691.65"/>
    <n v="0"/>
    <n v="2002.68"/>
    <n v="2499.37"/>
    <n v="7288.04"/>
    <n v="1050.06"/>
    <n v="866.48"/>
    <n v="2448.16"/>
  </r>
  <r>
    <x v="6"/>
    <n v="740.02"/>
    <n v="0"/>
    <n v="2013.35"/>
    <n v="1324.4533333333331"/>
    <n v="4187.8999999999996"/>
    <n v="0"/>
    <n v="1449.17"/>
    <n v="1235.83"/>
  </r>
  <r>
    <x v="7"/>
    <n v="1195.6199999999999"/>
    <n v="0"/>
    <n v="1937.6"/>
    <n v="2003.01"/>
    <n v="8481.82"/>
    <n v="1832.5140000000001"/>
    <n v="1365.43"/>
    <n v="1262.0999999999999"/>
  </r>
  <r>
    <x v="8"/>
    <n v="644.26"/>
    <n v="0"/>
    <n v="810.91"/>
    <n v="932.43000000000006"/>
    <n v="11398.919999999998"/>
    <n v="601.48500000000001"/>
    <n v="330.02"/>
    <n v="1500"/>
  </r>
  <r>
    <x v="9"/>
    <n v="1310.1600000000001"/>
    <n v="0"/>
    <n v="1318.72"/>
    <n v="1183.57"/>
    <n v="8894.77"/>
    <n v="441.83100000000002"/>
    <n v="445.13"/>
    <n v="800"/>
  </r>
  <r>
    <x v="10"/>
    <n v="650.35"/>
    <n v="0"/>
    <n v="993.89"/>
    <n v="764.1"/>
    <n v="11439.220000000001"/>
    <n v="1207.299"/>
    <n v="754.13"/>
    <n v="400"/>
  </r>
  <r>
    <x v="11"/>
    <n v="2073.41"/>
    <n v="0"/>
    <n v="3621.89"/>
    <n v="3986.8199999999997"/>
    <n v="17909.37"/>
    <n v="2227.2870000000003"/>
    <n v="1500.38"/>
    <n v="2119.1999999999998"/>
  </r>
  <r>
    <x v="12"/>
    <n v="1019.06"/>
    <n v="2257.8599999999997"/>
    <n v="2415.66"/>
    <n v="6042.15"/>
    <n v="10927.86"/>
    <n v="4623.8670000000002"/>
    <n v="1815.02"/>
    <n v="1380.8"/>
  </r>
  <r>
    <x v="13"/>
    <n v="2775.44"/>
    <n v="1000"/>
    <n v="3432.77"/>
    <n v="2992.96"/>
    <n v="12007.410000000002"/>
    <n v="1041.6400000000001"/>
    <n v="2336"/>
    <n v="1350"/>
  </r>
  <r>
    <x v="14"/>
    <n v="2937.59"/>
    <n v="1000"/>
    <n v="2285.94"/>
    <n v="4507.91"/>
    <n v="9526.84"/>
    <n v="1000.56"/>
    <n v="1649.61"/>
    <n v="755.33"/>
  </r>
  <r>
    <x v="15"/>
    <n v="2627.09"/>
    <n v="4500.5"/>
    <n v="2170.02"/>
    <n v="4500.5"/>
    <n v="6522.1"/>
    <n v="3504.96"/>
    <n v="1218.58"/>
    <n v="2357.83"/>
  </r>
  <r>
    <x v="16"/>
    <n v="4757.67"/>
    <n v="2601.41"/>
    <n v="3714.4"/>
    <n v="7106.25"/>
    <n v="12370.799999999997"/>
    <n v="3009.96"/>
    <n v="3512.44"/>
    <n v="1253.73"/>
  </r>
  <r>
    <x v="17"/>
    <n v="1515.33"/>
    <n v="695.36"/>
    <n v="1444.62"/>
    <n v="2691.7400000000002"/>
    <n v="5565.31"/>
    <n v="3113.5320000000002"/>
    <n v="868.38"/>
    <n v="944.16"/>
  </r>
  <r>
    <x v="18"/>
    <n v="608.46"/>
    <n v="1561.3500000000004"/>
    <n v="1658.19"/>
    <n v="1561.3500000000004"/>
    <n v="7013.74"/>
    <n v="2503.2399999999998"/>
    <n v="589.1"/>
    <n v="626.24"/>
  </r>
  <r>
    <x v="19"/>
    <n v="1516.84"/>
    <n v="3154.87"/>
    <n v="3487.58"/>
    <n v="6646.2800000000007"/>
    <n v="13229.260000000002"/>
    <n v="2000"/>
    <n v="1959.63"/>
    <n v="726.03"/>
  </r>
  <r>
    <x v="20"/>
    <n v="866.96"/>
    <n v="1000"/>
    <n v="764.72"/>
    <n v="2974.77"/>
    <n v="13701.259999999997"/>
    <n v="1000"/>
    <n v="962.39"/>
    <n v="649.80999999999995"/>
  </r>
  <r>
    <x v="21"/>
    <n v="2552.6"/>
    <n v="1000"/>
    <n v="1779.93"/>
    <n v="2853.11"/>
    <n v="10519.14"/>
    <n v="2539.944"/>
    <n v="1378.93"/>
    <n v="2100"/>
  </r>
  <r>
    <x v="22"/>
    <n v="2920.15"/>
    <n v="1250"/>
    <n v="2400.73"/>
    <n v="2251.5"/>
    <n v="7952.78"/>
    <n v="2750"/>
    <n v="2198.46"/>
    <n v="200"/>
  </r>
  <r>
    <x v="23"/>
    <n v="5307.27"/>
    <n v="2500"/>
    <n v="4026.46"/>
    <n v="8321.4499999999989"/>
    <n v="15314.839999999998"/>
    <n v="5000"/>
    <n v="3182.66"/>
    <n v="939.03"/>
  </r>
  <r>
    <x v="24"/>
    <n v="1971.61"/>
    <n v="999.92000000000007"/>
    <n v="4495.26"/>
    <n v="8753.57"/>
    <n v="19215.03"/>
    <n v="25667.567999999999"/>
    <n v="1362.53"/>
    <n v="1212.7"/>
  </r>
  <r>
    <x v="25"/>
    <n v="4106.6000000000004"/>
    <n v="4500.08"/>
    <n v="7588.3"/>
    <n v="12022.59"/>
    <n v="24088.76"/>
    <n v="47657.438999999998"/>
    <n v="4133.57"/>
    <n v="3436.41"/>
  </r>
  <r>
    <x v="26"/>
    <n v="3463.87"/>
    <n v="1600"/>
    <n v="5893.02"/>
    <n v="9777.14"/>
    <n v="8723.07"/>
    <n v="10038.369000000001"/>
    <n v="4053.54"/>
    <n v="11554.32"/>
  </r>
  <r>
    <x v="27"/>
    <n v="908.99"/>
    <n v="424"/>
    <n v="4329.45"/>
    <n v="2102.7400000000002"/>
    <n v="7443.78"/>
    <n v="2386.08"/>
    <n v="4689.13"/>
    <n v="5955.69"/>
  </r>
  <r>
    <x v="28"/>
    <n v="1048.99"/>
    <n v="67.650000000000006"/>
    <n v="3120.16"/>
    <n v="2030.94"/>
    <n v="12814.639999999998"/>
    <n v="981.94"/>
    <n v="4485.79"/>
    <n v="12819.8"/>
  </r>
  <r>
    <x v="29"/>
    <n v="3808.69"/>
    <n v="1972.04"/>
    <n v="4864.07"/>
    <n v="11802.5"/>
    <n v="8983.5899999999983"/>
    <n v="1900.23"/>
    <n v="7375.81"/>
    <n v="9196.9699999999993"/>
  </r>
  <r>
    <x v="30"/>
    <n v="1756.65"/>
    <n v="1103.6400000000001"/>
    <n v="3001.03"/>
    <n v="7748.2466666666669"/>
    <n v="5474.32"/>
    <n v="1788.8130000000001"/>
    <n v="4338.2700000000004"/>
    <n v="11157"/>
  </r>
  <r>
    <x v="31"/>
    <n v="3199.82"/>
    <n v="400.86"/>
    <n v="6101.65"/>
    <n v="3596.2700000000004"/>
    <n v="4717.57"/>
    <n v="405.75"/>
    <n v="5628.13"/>
    <n v="18755.22"/>
  </r>
  <r>
    <x v="32"/>
    <n v="1741.18"/>
    <n v="5429.58"/>
    <n v="2368.86"/>
    <n v="7182.87"/>
    <n v="7445.7599999999993"/>
    <n v="24528.366000000002"/>
    <n v="3692.29"/>
    <n v="17376.55"/>
  </r>
  <r>
    <x v="33"/>
    <n v="797.14"/>
    <n v="1714.8600000000001"/>
    <n v="1208.31"/>
    <n v="4902.8500000000004"/>
    <n v="9930.630000000001"/>
    <n v="1012.77"/>
    <n v="892.15"/>
    <n v="14694.15"/>
  </r>
  <r>
    <x v="34"/>
    <n v="1155.3499999999999"/>
    <n v="810.96"/>
    <n v="3398.37"/>
    <n v="4483.87"/>
    <n v="5261.9499999999989"/>
    <n v="4894.41"/>
    <n v="3517.44"/>
    <n v="18881.88"/>
  </r>
  <r>
    <x v="35"/>
    <n v="0"/>
    <n v="852.66"/>
    <n v="3238.82"/>
    <n v="852.66"/>
    <n v="7010.99"/>
    <n v="1129.758"/>
    <n v="5139.5600000000004"/>
    <n v="19432.62"/>
  </r>
</pivotCacheRecords>
</file>

<file path=xl/pivotCache/pivotCacheRecords1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6">
  <r>
    <x v="0"/>
    <n v="19964.167806657544"/>
    <n v="5454.2156862745096"/>
    <n v="31835.2176"/>
    <n v="7220.55"/>
    <n v="0"/>
  </r>
  <r>
    <x v="1"/>
    <n v="11644.4"/>
    <n v="4570.8"/>
    <n v="12820"/>
    <n v="4026.1099999999997"/>
    <n v="0"/>
  </r>
  <r>
    <x v="2"/>
    <n v="6032.8"/>
    <n v="4998.88"/>
    <n v="9620"/>
    <n v="18559.419999999998"/>
    <n v="0"/>
  </r>
  <r>
    <x v="3"/>
    <n v="15357.821682647696"/>
    <n v="4998.8913934426237"/>
    <n v="9620"/>
    <n v="13364.557999999999"/>
    <n v="0"/>
  </r>
  <r>
    <x v="4"/>
    <n v="18483.852459016394"/>
    <n v="10063.727459016394"/>
    <n v="9620"/>
    <n v="10803.358"/>
    <n v="0"/>
  </r>
  <r>
    <x v="5"/>
    <n v="11471.416393442625"/>
    <n v="3379.9180327868858"/>
    <n v="9620"/>
    <n v="17846.439999999999"/>
    <n v="0"/>
  </r>
  <r>
    <x v="6"/>
    <n v="13866.618218373029"/>
    <n v="4999.754098360655"/>
    <n v="9620"/>
    <n v="10950.723333333332"/>
    <n v="0"/>
  </r>
  <r>
    <x v="7"/>
    <n v="0"/>
    <n v="0"/>
    <n v="8516.77"/>
    <n v="18078.093999999997"/>
    <n v="0"/>
  </r>
  <r>
    <x v="8"/>
    <n v="12902.563934426231"/>
    <n v="7994.7827868852455"/>
    <n v="7820"/>
    <n v="16218.025"/>
    <n v="0"/>
  </r>
  <r>
    <x v="9"/>
    <n v="9940.4"/>
    <n v="5798.4960000000001"/>
    <n v="7820"/>
    <n v="14394.181"/>
    <n v="0"/>
  </r>
  <r>
    <x v="10"/>
    <n v="15360"/>
    <n v="13412.863999999996"/>
    <n v="12786"/>
    <n v="16208.989"/>
    <n v="0"/>
  </r>
  <r>
    <x v="11"/>
    <n v="18640"/>
    <n v="0"/>
    <n v="18320"/>
    <n v="33438.356999999996"/>
    <n v="0"/>
  </r>
  <r>
    <x v="12"/>
    <n v="11010"/>
    <n v="4000"/>
    <n v="8100"/>
    <n v="30482.277000000002"/>
    <n v="0"/>
  </r>
  <r>
    <x v="13"/>
    <n v="16648.400000000001"/>
    <n v="7190.6239999999998"/>
    <n v="8100"/>
    <n v="26936.22"/>
    <n v="0"/>
  </r>
  <r>
    <x v="14"/>
    <n v="12605.745599999998"/>
    <n v="4748.96"/>
    <n v="9700"/>
    <n v="23663.780000000002"/>
    <n v="0"/>
  </r>
  <r>
    <x v="15"/>
    <n v="13692"/>
    <n v="9098.887999999999"/>
    <n v="12400"/>
    <n v="27401.58"/>
    <n v="0"/>
  </r>
  <r>
    <x v="16"/>
    <n v="11497.6"/>
    <n v="6116.9400000000005"/>
    <n v="9925"/>
    <n v="38326.660000000003"/>
    <n v="0"/>
  </r>
  <r>
    <x v="17"/>
    <n v="5625"/>
    <n v="10771.727999999997"/>
    <n v="9925"/>
    <n v="16838.432000000001"/>
    <n v="0"/>
  </r>
  <r>
    <x v="18"/>
    <n v="10077.266399999999"/>
    <n v="4999.3600000000006"/>
    <n v="10925"/>
    <n v="16121.67"/>
    <n v="0"/>
  </r>
  <r>
    <x v="19"/>
    <n v="12917.8668"/>
    <n v="10270.9372"/>
    <n v="16162.500053837866"/>
    <n v="32720.49"/>
    <n v="0"/>
  </r>
  <r>
    <x v="20"/>
    <n v="13977.916981132075"/>
    <n v="3995.2000000000003"/>
    <n v="12937.5"/>
    <n v="21919.91"/>
    <n v="0"/>
  </r>
  <r>
    <x v="21"/>
    <n v="0"/>
    <n v="0"/>
    <n v="9925"/>
    <n v="24723.653999999999"/>
    <n v="0"/>
  </r>
  <r>
    <x v="22"/>
    <n v="33607.796033734136"/>
    <n v="7269.6"/>
    <n v="9925"/>
    <n v="21923.62"/>
    <n v="0"/>
  </r>
  <r>
    <x v="23"/>
    <n v="13970.809481163968"/>
    <n v="3998.4"/>
    <n v="19900"/>
    <n v="44591.709999999992"/>
    <n v="0"/>
  </r>
  <r>
    <x v="24"/>
    <n v="13120.613207547169"/>
    <n v="5997.8"/>
    <n v="8135"/>
    <n v="63678.187999999995"/>
    <n v="4608.7"/>
  </r>
  <r>
    <x v="25"/>
    <n v="22315"/>
    <n v="9000"/>
    <n v="30142.05212"/>
    <n v="107533.74900000001"/>
    <n v="2608.6999999999998"/>
  </r>
  <r>
    <x v="26"/>
    <n v="0"/>
    <n v="6010"/>
    <n v="0"/>
    <n v="55103.328999999998"/>
    <n v="0"/>
  </r>
  <r>
    <x v="27"/>
    <n v="22751"/>
    <n v="7998.4"/>
    <n v="20657.7664"/>
    <n v="28239.86"/>
    <n v="0"/>
  </r>
  <r>
    <x v="28"/>
    <n v="0"/>
    <n v="6010"/>
    <n v="11323.0664"/>
    <n v="37369.909999999996"/>
    <n v="2000"/>
  </r>
  <r>
    <x v="29"/>
    <n v="6526.6"/>
    <n v="3805"/>
    <n v="15782.2664"/>
    <n v="49903.9"/>
    <n v="1000"/>
  </r>
  <r>
    <x v="30"/>
    <n v="8657.4"/>
    <n v="12158.6"/>
    <n v="29475.367200000001"/>
    <n v="36367.969666666671"/>
    <n v="0"/>
  </r>
  <r>
    <x v="31"/>
    <n v="2520"/>
    <n v="4098.8"/>
    <n v="4670.1668"/>
    <n v="42805.270000000004"/>
    <n v="1000"/>
  </r>
  <r>
    <x v="32"/>
    <n v="7986.1"/>
    <n v="11009.2"/>
    <n v="31376.8328"/>
    <n v="69765.456000000006"/>
    <n v="1000"/>
  </r>
  <r>
    <x v="33"/>
    <n v="5244"/>
    <n v="3996.8"/>
    <n v="32193.764800000001"/>
    <n v="35152.86"/>
    <n v="869.57"/>
  </r>
  <r>
    <x v="34"/>
    <n v="7000"/>
    <n v="2000"/>
    <n v="25523.200000000001"/>
    <n v="42404.229999999996"/>
    <n v="2608.6999999999998"/>
  </r>
  <r>
    <x v="35"/>
    <n v="0"/>
    <n v="0"/>
    <n v="33900"/>
    <n v="37657.067999999999"/>
    <n v="1500"/>
  </r>
</pivotCacheRecords>
</file>

<file path=xl/pivotCache/pivotCacheRecords1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6">
  <r>
    <x v="0"/>
    <n v="19964.167806657544"/>
    <n v="5454.2156862745096"/>
    <n v="31835.2176"/>
    <n v="1310.73"/>
    <n v="0"/>
    <n v="1326.43"/>
    <n v="1494.1"/>
    <n v="1482.8591999999999"/>
    <n v="0"/>
    <n v="0"/>
    <n v="1606.4308000000001"/>
    <n v="0"/>
  </r>
  <r>
    <x v="1"/>
    <n v="11644.4"/>
    <n v="4570.8"/>
    <n v="12820"/>
    <n v="681.97"/>
    <n v="0"/>
    <n v="693.79"/>
    <n v="504.17"/>
    <n v="1030.1663999999998"/>
    <n v="0"/>
    <n v="0"/>
    <n v="1116.0136"/>
    <n v="0"/>
  </r>
  <r>
    <x v="2"/>
    <n v="6032.8"/>
    <n v="4998.88"/>
    <n v="9620"/>
    <n v="2493.0300000000002"/>
    <n v="0"/>
    <n v="1650.11"/>
    <n v="1650.1"/>
    <n v="5126.5199999999995"/>
    <n v="0"/>
    <n v="0"/>
    <n v="7639.66"/>
    <n v="0"/>
  </r>
  <r>
    <x v="3"/>
    <n v="15357.821682647696"/>
    <n v="4998.8913934426237"/>
    <n v="9620"/>
    <n v="821.5"/>
    <n v="0"/>
    <n v="825.81"/>
    <n v="1005.27"/>
    <n v="7648.02"/>
    <n v="1321.1580000000001"/>
    <n v="826.57"/>
    <n v="916.23"/>
    <n v="0"/>
  </r>
  <r>
    <x v="4"/>
    <n v="18483.852459016394"/>
    <n v="10063.727459016394"/>
    <n v="9620"/>
    <n v="789.21"/>
    <n v="0"/>
    <n v="1152.33"/>
    <n v="793.71"/>
    <n v="4084.67"/>
    <n v="2928.288"/>
    <n v="485.01"/>
    <n v="570.14"/>
    <n v="0"/>
  </r>
  <r>
    <x v="5"/>
    <n v="11471.416393442625"/>
    <n v="3379.9180327868858"/>
    <n v="9620"/>
    <n v="1691.65"/>
    <n v="0"/>
    <n v="2002.68"/>
    <n v="2499.37"/>
    <n v="7288.04"/>
    <n v="1050.06"/>
    <n v="866.48"/>
    <n v="2448.16"/>
    <n v="0"/>
  </r>
  <r>
    <x v="6"/>
    <n v="13866.618218373029"/>
    <n v="4999.754098360655"/>
    <n v="9620"/>
    <n v="740.02"/>
    <n v="0"/>
    <n v="2013.35"/>
    <n v="1324.4533333333331"/>
    <n v="4187.8999999999996"/>
    <n v="0"/>
    <n v="1449.17"/>
    <n v="1235.83"/>
    <n v="0"/>
  </r>
  <r>
    <x v="7"/>
    <n v="0"/>
    <n v="0"/>
    <n v="8516.77"/>
    <n v="1195.6199999999999"/>
    <n v="0"/>
    <n v="1937.6"/>
    <n v="2003.01"/>
    <n v="8481.82"/>
    <n v="1832.5140000000001"/>
    <n v="1365.43"/>
    <n v="1262.0999999999999"/>
    <n v="0"/>
  </r>
  <r>
    <x v="8"/>
    <n v="12902.563934426231"/>
    <n v="7994.7827868852455"/>
    <n v="7820"/>
    <n v="644.26"/>
    <n v="0"/>
    <n v="810.91"/>
    <n v="932.43000000000006"/>
    <n v="11398.919999999998"/>
    <n v="601.48500000000001"/>
    <n v="330.02"/>
    <n v="1500"/>
    <n v="0"/>
  </r>
  <r>
    <x v="9"/>
    <n v="9940.4"/>
    <n v="5798.4960000000001"/>
    <n v="7820"/>
    <n v="1310.1600000000001"/>
    <n v="0"/>
    <n v="1318.72"/>
    <n v="1183.57"/>
    <n v="8894.77"/>
    <n v="441.83100000000002"/>
    <n v="445.13"/>
    <n v="800"/>
    <n v="0"/>
  </r>
  <r>
    <x v="10"/>
    <n v="15360"/>
    <n v="13412.863999999996"/>
    <n v="12786"/>
    <n v="650.35"/>
    <n v="0"/>
    <n v="993.89"/>
    <n v="764.1"/>
    <n v="11439.220000000001"/>
    <n v="1207.299"/>
    <n v="754.13"/>
    <n v="400"/>
    <n v="0"/>
  </r>
  <r>
    <x v="11"/>
    <n v="18640"/>
    <n v="0"/>
    <n v="18320"/>
    <n v="2073.41"/>
    <n v="0"/>
    <n v="3621.89"/>
    <n v="3986.8199999999997"/>
    <n v="17909.37"/>
    <n v="2227.2870000000003"/>
    <n v="1500.38"/>
    <n v="2119.1999999999998"/>
    <n v="0"/>
  </r>
  <r>
    <x v="12"/>
    <n v="11010"/>
    <n v="4000"/>
    <n v="8100"/>
    <n v="1019.06"/>
    <n v="2257.8599999999997"/>
    <n v="2415.66"/>
    <n v="6042.15"/>
    <n v="10927.86"/>
    <n v="4623.8670000000002"/>
    <n v="1815.02"/>
    <n v="1380.8"/>
    <n v="0"/>
  </r>
  <r>
    <x v="13"/>
    <n v="16648.400000000001"/>
    <n v="7190.6239999999998"/>
    <n v="8100"/>
    <n v="2775.44"/>
    <n v="1000"/>
    <n v="3432.77"/>
    <n v="2992.96"/>
    <n v="12007.410000000002"/>
    <n v="1041.6400000000001"/>
    <n v="2336"/>
    <n v="1350"/>
    <n v="0"/>
  </r>
  <r>
    <x v="14"/>
    <n v="12605.745599999998"/>
    <n v="4748.96"/>
    <n v="9700"/>
    <n v="2937.59"/>
    <n v="1000"/>
    <n v="2285.94"/>
    <n v="4507.91"/>
    <n v="9526.84"/>
    <n v="1000.56"/>
    <n v="1649.61"/>
    <n v="755.33"/>
    <n v="0"/>
  </r>
  <r>
    <x v="15"/>
    <n v="13692"/>
    <n v="9098.887999999999"/>
    <n v="12400"/>
    <n v="2627.09"/>
    <n v="4500.5"/>
    <n v="2170.02"/>
    <n v="4500.5"/>
    <n v="6522.1"/>
    <n v="3504.96"/>
    <n v="1218.58"/>
    <n v="2357.83"/>
    <n v="0"/>
  </r>
  <r>
    <x v="16"/>
    <n v="11497.6"/>
    <n v="6116.9400000000005"/>
    <n v="9925"/>
    <n v="4757.67"/>
    <n v="2601.41"/>
    <n v="3714.4"/>
    <n v="7106.25"/>
    <n v="12370.799999999997"/>
    <n v="3009.96"/>
    <n v="3512.44"/>
    <n v="1253.73"/>
    <n v="0"/>
  </r>
  <r>
    <x v="17"/>
    <n v="5625"/>
    <n v="10771.727999999997"/>
    <n v="9925"/>
    <n v="1515.33"/>
    <n v="695.36"/>
    <n v="1444.62"/>
    <n v="2691.7400000000002"/>
    <n v="5565.31"/>
    <n v="3113.5320000000002"/>
    <n v="868.38"/>
    <n v="944.16"/>
    <n v="0"/>
  </r>
  <r>
    <x v="18"/>
    <n v="10077.266399999999"/>
    <n v="4999.3600000000006"/>
    <n v="10925"/>
    <n v="608.46"/>
    <n v="1561.3500000000004"/>
    <n v="1658.19"/>
    <n v="1561.3500000000004"/>
    <n v="7013.74"/>
    <n v="2503.2399999999998"/>
    <n v="589.1"/>
    <n v="626.24"/>
    <n v="0"/>
  </r>
  <r>
    <x v="19"/>
    <n v="12917.8668"/>
    <n v="10270.9372"/>
    <n v="16162.500053837866"/>
    <n v="1516.84"/>
    <n v="3154.87"/>
    <n v="3487.58"/>
    <n v="6646.2800000000007"/>
    <n v="13229.260000000002"/>
    <n v="2000"/>
    <n v="1959.63"/>
    <n v="726.03"/>
    <n v="0"/>
  </r>
  <r>
    <x v="20"/>
    <n v="13977.916981132075"/>
    <n v="3995.2000000000003"/>
    <n v="12937.5"/>
    <n v="866.96"/>
    <n v="1000"/>
    <n v="764.72"/>
    <n v="2974.77"/>
    <n v="13701.259999999997"/>
    <n v="1000"/>
    <n v="962.39"/>
    <n v="649.80999999999995"/>
    <n v="0"/>
  </r>
  <r>
    <x v="21"/>
    <n v="0"/>
    <n v="0"/>
    <n v="9925"/>
    <n v="2552.6"/>
    <n v="1000"/>
    <n v="1779.93"/>
    <n v="2853.11"/>
    <n v="10519.14"/>
    <n v="2539.944"/>
    <n v="1378.93"/>
    <n v="2100"/>
    <n v="0"/>
  </r>
  <r>
    <x v="22"/>
    <n v="33607.796033734136"/>
    <n v="7269.6"/>
    <n v="9925"/>
    <n v="2920.15"/>
    <n v="1250"/>
    <n v="2400.73"/>
    <n v="2251.5"/>
    <n v="7952.78"/>
    <n v="2750"/>
    <n v="2198.46"/>
    <n v="200"/>
    <n v="0"/>
  </r>
  <r>
    <x v="23"/>
    <n v="13970.809481163968"/>
    <n v="3998.4"/>
    <n v="19900"/>
    <n v="5307.27"/>
    <n v="2500"/>
    <n v="4026.46"/>
    <n v="8321.4499999999989"/>
    <n v="15314.839999999998"/>
    <n v="5000"/>
    <n v="3182.66"/>
    <n v="939.03"/>
    <n v="0"/>
  </r>
  <r>
    <x v="24"/>
    <n v="13120.613207547169"/>
    <n v="5997.8"/>
    <n v="8135"/>
    <n v="1971.61"/>
    <n v="999.92000000000007"/>
    <n v="4495.26"/>
    <n v="8753.57"/>
    <n v="19215.03"/>
    <n v="25667.567999999999"/>
    <n v="1362.53"/>
    <n v="1212.7"/>
    <n v="4608.7"/>
  </r>
  <r>
    <x v="25"/>
    <n v="22315"/>
    <n v="9000"/>
    <n v="30142.05212"/>
    <n v="4106.6000000000004"/>
    <n v="4500.08"/>
    <n v="7588.3"/>
    <n v="12022.59"/>
    <n v="24088.76"/>
    <n v="47657.438999999998"/>
    <n v="4133.57"/>
    <n v="3436.41"/>
    <n v="2608.6999999999998"/>
  </r>
  <r>
    <x v="26"/>
    <n v="0"/>
    <n v="6010"/>
    <n v="0"/>
    <n v="3463.87"/>
    <n v="1600"/>
    <n v="5893.02"/>
    <n v="9777.14"/>
    <n v="8723.07"/>
    <n v="10038.369000000001"/>
    <n v="4053.54"/>
    <n v="11554.32"/>
    <n v="0"/>
  </r>
  <r>
    <x v="27"/>
    <n v="22751"/>
    <n v="7998.4"/>
    <n v="20657.7664"/>
    <n v="908.99"/>
    <n v="424"/>
    <n v="4329.45"/>
    <n v="2102.7400000000002"/>
    <n v="7443.78"/>
    <n v="2386.08"/>
    <n v="4689.13"/>
    <n v="5955.69"/>
    <n v="0"/>
  </r>
  <r>
    <x v="28"/>
    <n v="0"/>
    <n v="6010"/>
    <n v="11323.0664"/>
    <n v="1048.99"/>
    <n v="67.650000000000006"/>
    <n v="3120.16"/>
    <n v="2030.94"/>
    <n v="12814.639999999998"/>
    <n v="981.94"/>
    <n v="4485.79"/>
    <n v="12819.8"/>
    <n v="2000"/>
  </r>
  <r>
    <x v="29"/>
    <n v="6526.6"/>
    <n v="3805"/>
    <n v="15782.2664"/>
    <n v="3808.69"/>
    <n v="1972.04"/>
    <n v="4864.07"/>
    <n v="11802.5"/>
    <n v="8983.5899999999983"/>
    <n v="1900.23"/>
    <n v="7375.81"/>
    <n v="9196.9699999999993"/>
    <n v="1000"/>
  </r>
  <r>
    <x v="30"/>
    <n v="8657.4"/>
    <n v="12158.6"/>
    <n v="29475.367200000001"/>
    <n v="1756.65"/>
    <n v="1103.6400000000001"/>
    <n v="3001.03"/>
    <n v="7748.2466666666669"/>
    <n v="5474.32"/>
    <n v="1788.8130000000001"/>
    <n v="4338.2700000000004"/>
    <n v="11157"/>
    <n v="0"/>
  </r>
  <r>
    <x v="31"/>
    <n v="2520"/>
    <n v="4098.8"/>
    <n v="4670.1668"/>
    <n v="3199.82"/>
    <n v="400.86"/>
    <n v="6101.65"/>
    <n v="3596.2700000000004"/>
    <n v="4717.57"/>
    <n v="405.75"/>
    <n v="5628.13"/>
    <n v="18755.22"/>
    <n v="1000"/>
  </r>
  <r>
    <x v="32"/>
    <n v="7986.1"/>
    <n v="11009.2"/>
    <n v="31376.8328"/>
    <n v="1741.18"/>
    <n v="5429.58"/>
    <n v="2368.86"/>
    <n v="7182.87"/>
    <n v="7445.7599999999993"/>
    <n v="24528.366000000002"/>
    <n v="3692.29"/>
    <n v="17376.55"/>
    <n v="1000"/>
  </r>
  <r>
    <x v="33"/>
    <n v="5244"/>
    <n v="3996.8"/>
    <n v="32193.764800000001"/>
    <n v="797.14"/>
    <n v="1714.8600000000001"/>
    <n v="1208.31"/>
    <n v="4902.8500000000004"/>
    <n v="9930.630000000001"/>
    <n v="1012.77"/>
    <n v="892.15"/>
    <n v="14694.15"/>
    <n v="869.57"/>
  </r>
  <r>
    <x v="34"/>
    <n v="7000"/>
    <n v="2000"/>
    <n v="25523.200000000001"/>
    <n v="1155.3499999999999"/>
    <n v="810.96"/>
    <n v="3398.37"/>
    <n v="4483.87"/>
    <n v="5261.9499999999989"/>
    <n v="4894.41"/>
    <n v="3517.44"/>
    <n v="18881.88"/>
    <n v="2608.6999999999998"/>
  </r>
  <r>
    <x v="35"/>
    <n v="0"/>
    <n v="0"/>
    <n v="33900"/>
    <n v="0"/>
    <n v="852.66"/>
    <n v="3238.82"/>
    <n v="852.66"/>
    <n v="7010.99"/>
    <n v="1129.758"/>
    <n v="5139.5600000000004"/>
    <n v="19432.62"/>
    <n v="1500"/>
  </r>
</pivotCacheRecords>
</file>

<file path=xl/pivotCache/pivotCacheRecords15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6">
  <r>
    <x v="0"/>
    <n v="3197.0322517351992"/>
  </r>
  <r>
    <x v="1"/>
    <n v="1523.7880113822864"/>
  </r>
  <r>
    <x v="2"/>
    <n v="518.04521741357917"/>
  </r>
  <r>
    <x v="3"/>
    <n v="2290.2381925377426"/>
  </r>
  <r>
    <x v="4"/>
    <n v="957.98198483714646"/>
  </r>
  <r>
    <x v="5"/>
    <n v="1775.6459223056916"/>
  </r>
  <r>
    <x v="6"/>
    <n v="892.21994307117131"/>
  </r>
  <r>
    <x v="7"/>
    <n v="1198.0986883322337"/>
  </r>
  <r>
    <x v="8"/>
    <n v="3936.2298714360627"/>
  </r>
  <r>
    <x v="9"/>
    <n v="1957.9784062571334"/>
  </r>
  <r>
    <x v="10"/>
    <n v="1253.9175612439594"/>
  </r>
  <r>
    <x v="11"/>
    <n v="2897.2204888100837"/>
  </r>
  <r>
    <x v="12"/>
    <n v="1689.4566967530927"/>
  </r>
  <r>
    <x v="13"/>
    <n v="1597.8275235279143"/>
  </r>
  <r>
    <x v="14"/>
    <n v="2057.0617294214526"/>
  </r>
  <r>
    <x v="15"/>
    <n v="1255.4509429581351"/>
  </r>
  <r>
    <x v="16"/>
    <n v="2102.7472979655695"/>
  </r>
  <r>
    <x v="17"/>
    <n v="954.60449044610846"/>
  </r>
  <r>
    <x v="18"/>
    <n v="1220.640614418179"/>
  </r>
  <r>
    <x v="19"/>
    <n v="1433.3510679141286"/>
  </r>
  <r>
    <x v="20"/>
    <n v="608.91859191603737"/>
  </r>
  <r>
    <x v="21"/>
    <n v="574.02090026744941"/>
  </r>
  <r>
    <x v="22"/>
    <n v="4073.1489488907496"/>
  </r>
  <r>
    <x v="23"/>
    <n v="2922.2564000963921"/>
  </r>
  <r>
    <x v="24"/>
    <n v="733.77296922209155"/>
  </r>
  <r>
    <x v="25"/>
    <n v="771.04285126826494"/>
  </r>
  <r>
    <x v="26"/>
    <n v="1491.0086304668539"/>
  </r>
  <r>
    <x v="27"/>
    <n v="1011.0378718993771"/>
  </r>
  <r>
    <x v="28"/>
    <n v="506.31444184136967"/>
  </r>
  <r>
    <x v="29"/>
    <n v="664.27734511924496"/>
  </r>
  <r>
    <x v="30"/>
    <n v="831.59888397334089"/>
  </r>
  <r>
    <x v="31"/>
    <n v="636.38318380734836"/>
  </r>
  <r>
    <x v="32"/>
    <n v="1073.3969640514474"/>
  </r>
  <r>
    <x v="33"/>
    <n v="622.25072656594023"/>
  </r>
  <r>
    <x v="34"/>
    <n v="269.98961800244979"/>
  </r>
  <r>
    <x v="35"/>
    <n v="765.54287687611497"/>
  </r>
</pivotCacheRecords>
</file>

<file path=xl/pivotCache/pivotCacheRecords16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6">
  <r>
    <x v="0"/>
    <n v="51258"/>
    <n v="8610902"/>
    <n v="0"/>
    <n v="8127718"/>
    <n v="0"/>
    <n v="12065097"/>
  </r>
  <r>
    <x v="1"/>
    <n v="22957"/>
    <n v="2178416"/>
    <n v="0"/>
    <n v="2752259"/>
    <n v="0"/>
    <n v="6295714"/>
  </r>
  <r>
    <x v="2"/>
    <n v="52843"/>
    <n v="10885816"/>
    <n v="0"/>
    <n v="10885816"/>
    <n v="0"/>
    <n v="28820862"/>
  </r>
  <r>
    <x v="3"/>
    <n v="17956"/>
    <n v="6953603"/>
    <n v="0"/>
    <n v="5632554"/>
    <n v="457086"/>
    <n v="19809071"/>
  </r>
  <r>
    <x v="4"/>
    <n v="17100"/>
    <n v="5201761"/>
    <n v="0"/>
    <n v="5507719"/>
    <n v="1346671"/>
    <n v="15731898"/>
  </r>
  <r>
    <x v="5"/>
    <n v="286075"/>
    <n v="13722629"/>
    <n v="0"/>
    <n v="7489704"/>
    <n v="612856"/>
    <n v="17111411"/>
  </r>
  <r>
    <x v="6"/>
    <n v="63560"/>
    <n v="529781.33333333326"/>
    <n v="0"/>
    <n v="8783740"/>
    <n v="0"/>
    <n v="15746197"/>
  </r>
  <r>
    <x v="7"/>
    <n v="59392"/>
    <n v="15564676"/>
    <n v="0"/>
    <n v="15084724"/>
    <n v="929245"/>
    <n v="20166982"/>
  </r>
  <r>
    <x v="8"/>
    <n v="22684"/>
    <n v="7154850"/>
    <n v="0"/>
    <n v="6257698"/>
    <n v="212955"/>
    <n v="25203120"/>
  </r>
  <r>
    <x v="9"/>
    <n v="419637"/>
    <n v="11005282"/>
    <n v="0"/>
    <n v="11893690"/>
    <n v="189777"/>
    <n v="21057346"/>
  </r>
  <r>
    <x v="10"/>
    <n v="18539"/>
    <n v="6747284"/>
    <n v="0"/>
    <n v="8368925"/>
    <n v="693300"/>
    <n v="21256743"/>
  </r>
  <r>
    <x v="11"/>
    <n v="48005"/>
    <n v="28912499"/>
    <n v="0"/>
    <n v="26402450"/>
    <n v="999302"/>
    <n v="41406568"/>
  </r>
  <r>
    <x v="12"/>
    <n v="34163"/>
    <n v="31737902"/>
    <n v="482405"/>
    <n v="19805087"/>
    <n v="2060807"/>
    <n v="31293407"/>
  </r>
  <r>
    <x v="13"/>
    <n v="445569"/>
    <n v="16278550"/>
    <n v="222222"/>
    <n v="28344758"/>
    <n v="972433"/>
    <n v="31803824"/>
  </r>
  <r>
    <x v="14"/>
    <n v="103808"/>
    <n v="33104896"/>
    <n v="139243"/>
    <n v="21151397"/>
    <n v="2363945"/>
    <n v="32437326"/>
  </r>
  <r>
    <x v="15"/>
    <n v="63840"/>
    <n v="722513"/>
    <n v="722513"/>
    <n v="20421781"/>
    <n v="48705"/>
    <n v="31171023"/>
  </r>
  <r>
    <x v="16"/>
    <n v="401744"/>
    <n v="44594118"/>
    <n v="350275"/>
    <n v="37541062"/>
    <n v="4377525"/>
    <n v="38803110"/>
  </r>
  <r>
    <x v="17"/>
    <n v="209506"/>
    <n v="23470508"/>
    <n v="107950"/>
    <n v="16842636"/>
    <n v="1432401"/>
    <n v="22919352"/>
  </r>
  <r>
    <x v="18"/>
    <n v="182676"/>
    <n v="225540"/>
    <n v="225540"/>
    <n v="15124424"/>
    <n v="54303"/>
    <n v="26791259"/>
  </r>
  <r>
    <x v="19"/>
    <n v="100549"/>
    <n v="31642328"/>
    <n v="433574"/>
    <n v="32145640"/>
    <n v="1710516"/>
    <n v="39305060"/>
  </r>
  <r>
    <x v="20"/>
    <n v="38175"/>
    <n v="18752266"/>
    <n v="263176"/>
    <n v="7250098"/>
    <n v="3156610"/>
    <n v="41120677"/>
  </r>
  <r>
    <x v="21"/>
    <n v="59290"/>
    <n v="18944589"/>
    <n v="125305"/>
    <n v="18299893"/>
    <n v="1516855"/>
    <n v="44709088"/>
  </r>
  <r>
    <x v="22"/>
    <n v="123741"/>
    <n v="9108491"/>
    <n v="228581"/>
    <n v="20676125"/>
    <n v="1475684"/>
    <n v="27058573"/>
  </r>
  <r>
    <x v="23"/>
    <n v="169110"/>
    <n v="50256596"/>
    <n v="464587"/>
    <n v="33503224"/>
    <n v="4495748"/>
    <n v="43051670"/>
  </r>
  <r>
    <x v="24"/>
    <n v="60153"/>
    <n v="70806320"/>
    <n v="143000"/>
    <n v="44777273"/>
    <n v="35203897"/>
    <n v="78809156"/>
  </r>
  <r>
    <x v="25"/>
    <n v="94058"/>
    <n v="55280359"/>
    <n v="995036"/>
    <n v="59937832"/>
    <n v="37734936"/>
    <n v="68099860"/>
  </r>
  <r>
    <x v="26"/>
    <n v="235352"/>
    <n v="62524481"/>
    <n v="320495"/>
    <n v="51609924"/>
    <n v="4073822"/>
    <n v="70318245"/>
  </r>
  <r>
    <x v="27"/>
    <n v="73624"/>
    <n v="13154039"/>
    <n v="169600.00000000003"/>
    <n v="40268744"/>
    <n v="6325757"/>
    <n v="57547038"/>
  </r>
  <r>
    <x v="28"/>
    <n v="39373"/>
    <n v="13453596"/>
    <n v="12460"/>
    <n v="25300786"/>
    <n v="9651436"/>
    <n v="75242977"/>
  </r>
  <r>
    <x v="29"/>
    <n v="69833"/>
    <n v="124063575"/>
    <n v="4106314"/>
    <n v="48767674"/>
    <n v="14244984"/>
    <n v="59990305"/>
  </r>
  <r>
    <x v="30"/>
    <n v="71973"/>
    <n v="3099298.666666667"/>
    <n v="1003446"/>
    <n v="40948997"/>
    <n v="914120"/>
    <n v="50532503"/>
  </r>
  <r>
    <x v="31"/>
    <n v="161315"/>
    <n v="20934179"/>
    <n v="1015695"/>
    <n v="53755758"/>
    <n v="5145064"/>
    <n v="72982148"/>
  </r>
  <r>
    <x v="32"/>
    <n v="240444"/>
    <n v="22313248"/>
    <n v="13653123"/>
    <n v="14520786"/>
    <n v="9879003"/>
    <n v="68572314"/>
  </r>
  <r>
    <x v="33"/>
    <n v="24447"/>
    <n v="27916980"/>
    <n v="4384680"/>
    <n v="8022969"/>
    <n v="7195902"/>
    <n v="57695301"/>
  </r>
  <r>
    <x v="34"/>
    <n v="43053"/>
    <n v="13669171"/>
    <n v="2072276"/>
    <n v="20593956"/>
    <n v="17832564"/>
    <n v="66870321"/>
  </r>
  <r>
    <x v="35"/>
    <n v="0"/>
    <n v="2159690"/>
    <n v="2159690"/>
    <n v="9404954"/>
    <n v="391106"/>
    <n v="78680460"/>
  </r>
</pivotCacheRecords>
</file>

<file path=xl/pivotCache/pivotCacheRecords17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6">
  <r>
    <x v="0"/>
    <n v="0"/>
    <n v="2068"/>
    <n v="27850"/>
    <n v="0"/>
  </r>
  <r>
    <x v="1"/>
    <n v="0"/>
    <n v="2129"/>
    <n v="9306"/>
    <n v="0"/>
  </r>
  <r>
    <x v="2"/>
    <n v="0"/>
    <n v="3762"/>
    <n v="65079"/>
    <n v="0"/>
  </r>
  <r>
    <x v="3"/>
    <n v="365289"/>
    <n v="2680"/>
    <n v="46037"/>
    <n v="440386"/>
  </r>
  <r>
    <x v="4"/>
    <n v="192268"/>
    <n v="2406"/>
    <n v="33811"/>
    <n v="976096"/>
  </r>
  <r>
    <x v="5"/>
    <n v="277396"/>
    <n v="11176"/>
    <n v="81773"/>
    <n v="350020"/>
  </r>
  <r>
    <x v="6"/>
    <n v="512767"/>
    <n v="5354"/>
    <n v="60279"/>
    <n v="0"/>
  </r>
  <r>
    <x v="7"/>
    <n v="570867"/>
    <n v="7677"/>
    <n v="85730"/>
    <n v="610838"/>
  </r>
  <r>
    <x v="8"/>
    <n v="200495"/>
    <n v="4556"/>
    <n v="110428"/>
    <n v="200495"/>
  </r>
  <r>
    <x v="9"/>
    <n v="253419"/>
    <n v="10505"/>
    <n v="53395"/>
    <n v="147277"/>
  </r>
  <r>
    <x v="10"/>
    <n v="296291"/>
    <n v="2104"/>
    <n v="77481"/>
    <n v="402433"/>
  </r>
  <r>
    <x v="11"/>
    <n v="742429"/>
    <n v="5011"/>
    <n v="175332"/>
    <n v="742429"/>
  </r>
  <r>
    <x v="12"/>
    <n v="980686"/>
    <n v="3783"/>
    <n v="109542"/>
    <n v="1541289"/>
  </r>
  <r>
    <x v="13"/>
    <n v="1396083"/>
    <n v="11630"/>
    <n v="127592"/>
    <n v="763850"/>
  </r>
  <r>
    <x v="14"/>
    <n v="1045689"/>
    <n v="9453"/>
    <n v="107588"/>
    <n v="1665528"/>
  </r>
  <r>
    <x v="15"/>
    <n v="970247"/>
    <n v="8506"/>
    <n v="81073"/>
    <n v="43812"/>
  </r>
  <r>
    <x v="16"/>
    <n v="2526838"/>
    <n v="16176"/>
    <n v="189050"/>
    <n v="3085455"/>
  </r>
  <r>
    <x v="17"/>
    <n v="868206"/>
    <n v="7736"/>
    <n v="176911"/>
    <n v="1037844"/>
  </r>
  <r>
    <x v="18"/>
    <n v="706582"/>
    <n v="5767"/>
    <n v="219220"/>
    <n v="41764"/>
  </r>
  <r>
    <x v="19"/>
    <n v="2579124"/>
    <n v="7140"/>
    <n v="270424"/>
    <n v="1621862"/>
  </r>
  <r>
    <x v="20"/>
    <n v="1096162"/>
    <n v="4531"/>
    <n v="122823"/>
    <n v="2584332"/>
  </r>
  <r>
    <x v="21"/>
    <n v="846648"/>
    <n v="8166"/>
    <n v="151318"/>
    <n v="846648"/>
  </r>
  <r>
    <x v="22"/>
    <n v="1721862"/>
    <n v="9422"/>
    <n v="275194"/>
    <n v="1008204"/>
  </r>
  <r>
    <x v="23"/>
    <n v="1778199"/>
    <n v="17895"/>
    <n v="379910"/>
    <n v="2637738"/>
  </r>
  <r>
    <x v="24"/>
    <n v="1338705"/>
    <n v="5797"/>
    <n v="537511"/>
    <n v="8555856"/>
  </r>
  <r>
    <x v="25"/>
    <n v="3800503"/>
    <n v="6483"/>
    <n v="829275"/>
    <n v="15885813"/>
  </r>
  <r>
    <x v="26"/>
    <n v="1961149"/>
    <n v="7282"/>
    <n v="238897"/>
    <n v="3346123"/>
  </r>
  <r>
    <x v="27"/>
    <n v="3103548"/>
    <n v="2325"/>
    <n v="152761"/>
    <n v="3570004"/>
  </r>
  <r>
    <x v="28"/>
    <n v="3475861"/>
    <n v="2263"/>
    <n v="297289"/>
    <n v="9249168"/>
  </r>
  <r>
    <x v="29"/>
    <n v="5261030"/>
    <n v="9252"/>
    <n v="237386"/>
    <n v="10554160"/>
  </r>
  <r>
    <x v="30"/>
    <n v="3375293"/>
    <n v="7920"/>
    <n v="268517"/>
    <n v="596271"/>
  </r>
  <r>
    <x v="31"/>
    <n v="4402982"/>
    <n v="9305"/>
    <n v="290253"/>
    <n v="4729532"/>
  </r>
  <r>
    <x v="32"/>
    <n v="3921781"/>
    <n v="9444"/>
    <n v="233758"/>
    <n v="8176122"/>
  </r>
  <r>
    <x v="33"/>
    <n v="639347"/>
    <n v="2639"/>
    <n v="243890"/>
    <n v="5323754"/>
  </r>
  <r>
    <x v="34"/>
    <n v="1891637"/>
    <n v="6572"/>
    <n v="209951"/>
    <n v="9626845"/>
  </r>
  <r>
    <x v="35"/>
    <n v="3156444"/>
    <n v="0"/>
    <n v="313249"/>
    <n v="376586"/>
  </r>
</pivotCacheRecords>
</file>

<file path=xl/pivotCache/pivotCacheRecords18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6">
  <r>
    <x v="0"/>
    <n v="105967.30370768592"/>
    <n v="1974.0744421302811"/>
    <n v="136852.28888990352"/>
    <n v="57253.601095999999"/>
  </r>
  <r>
    <x v="1"/>
    <n v="108336.72378393212"/>
    <n v="0"/>
    <n v="116321.26260988947"/>
    <n v="29035.200000000001"/>
  </r>
  <r>
    <x v="2"/>
    <n v="191465.35488038915"/>
    <n v="0"/>
    <n v="171548.49492727182"/>
    <n v="20651.68"/>
  </r>
  <r>
    <x v="3"/>
    <n v="150823.57420857705"/>
    <n v="0"/>
    <n v="190286.6652854397"/>
    <n v="29976.713072999999"/>
  </r>
  <r>
    <x v="4"/>
    <n v="159207.72287614652"/>
    <n v="0"/>
    <n v="176892.02166078618"/>
    <n v="38167.579919999996"/>
  </r>
  <r>
    <x v="5"/>
    <n v="189935.89602271206"/>
    <n v="0"/>
    <n v="174151.93112480018"/>
    <n v="24471.334423"/>
  </r>
  <r>
    <x v="6"/>
    <n v="257447.02736377937"/>
    <n v="0"/>
    <n v="117205.08490687046"/>
    <n v="28486.372318000002"/>
  </r>
  <r>
    <x v="7"/>
    <n v="224315.69808175994"/>
    <n v="0"/>
    <n v="133753.94081086718"/>
    <n v="8516.77"/>
  </r>
  <r>
    <x v="8"/>
    <n v="200548.43879731299"/>
    <n v="0"/>
    <n v="173051.78289031528"/>
    <n v="28717.346717"/>
  </r>
  <r>
    <x v="9"/>
    <n v="208921.46998743914"/>
    <n v="0"/>
    <n v="196373.37968796742"/>
    <n v="23558.896000000001"/>
  </r>
  <r>
    <x v="10"/>
    <n v="206513.67456697693"/>
    <n v="0"/>
    <n v="159955.71230810805"/>
    <n v="41558.864000000001"/>
  </r>
  <r>
    <x v="11"/>
    <n v="184560.60865055621"/>
    <n v="0"/>
    <n v="123938.26468587348"/>
    <n v="36960"/>
  </r>
  <r>
    <x v="12"/>
    <n v="175432.71857923461"/>
    <n v="0"/>
    <n v="108800.75136612031"/>
    <n v="23110"/>
  </r>
  <r>
    <x v="13"/>
    <n v="197489.22142091364"/>
    <n v="0"/>
    <n v="109261.96098301017"/>
    <n v="31939.024000000001"/>
  </r>
  <r>
    <x v="14"/>
    <n v="219819.73131026886"/>
    <n v="0"/>
    <n v="158288.41614482531"/>
    <n v="27054.705600000001"/>
  </r>
  <r>
    <x v="15"/>
    <n v="196888.48880461245"/>
    <n v="1095.6591341906176"/>
    <n v="146388.51991163264"/>
    <n v="35190.887999999999"/>
  </r>
  <r>
    <x v="16"/>
    <n v="158745.69683382829"/>
    <n v="512.88780806013722"/>
    <n v="136219.05129051051"/>
    <n v="27539.54"/>
  </r>
  <r>
    <x v="17"/>
    <n v="178874.73150527573"/>
    <n v="507.98370152888361"/>
    <n v="121526.99519249075"/>
    <n v="26321.727999999999"/>
  </r>
  <r>
    <x v="18"/>
    <n v="227375.15312902414"/>
    <n v="461.12223911913952"/>
    <n v="161518.45142156247"/>
    <n v="26001.626400000001"/>
  </r>
  <r>
    <x v="19"/>
    <n v="256512.18491765371"/>
    <n v="666.52044730210287"/>
    <n v="234931.19434671346"/>
    <n v="39351.304049999999"/>
  </r>
  <r>
    <x v="20"/>
    <n v="227039.0340475268"/>
    <n v="97.973634956993152"/>
    <n v="228272.99508780439"/>
    <n v="30910.616979999999"/>
  </r>
  <r>
    <x v="21"/>
    <n v="242627.34649583642"/>
    <n v="176.13637214870133"/>
    <n v="254496.18458249688"/>
    <n v="9925"/>
  </r>
  <r>
    <x v="22"/>
    <n v="211905.29046713095"/>
    <n v="5117.5266083679689"/>
    <n v="175354.34560281888"/>
    <n v="50802.396029999996"/>
  </r>
  <r>
    <x v="23"/>
    <n v="197263.94913503234"/>
    <n v="39695.924665111917"/>
    <n v="167162.27886812307"/>
    <n v="37869.209480000005"/>
  </r>
  <r>
    <x v="24"/>
    <n v="202425.38517569815"/>
    <n v="10491.927128486705"/>
    <n v="166839.61821575722"/>
    <n v="27253.413209999999"/>
  </r>
  <r>
    <x v="25"/>
    <n v="228837.76322069819"/>
    <n v="10782.988718092052"/>
    <n v="189448.37123374204"/>
    <n v="61457.05212"/>
  </r>
  <r>
    <x v="26"/>
    <n v="191699.71371394757"/>
    <n v="92752.566598568694"/>
    <n v="218577.74221534556"/>
    <n v="6010"/>
  </r>
  <r>
    <x v="27"/>
    <n v="168406.5005898716"/>
    <n v="93698.590275214301"/>
    <n v="192200.44067824382"/>
    <n v="51407.166400000002"/>
  </r>
  <r>
    <x v="28"/>
    <n v="217437.63542648891"/>
    <n v="111304.14203901468"/>
    <n v="222321.19022959532"/>
    <n v="17333.0664"/>
  </r>
  <r>
    <x v="29"/>
    <n v="225069.87761555079"/>
    <n v="161103.11236299362"/>
    <n v="214666.69978650051"/>
    <n v="26113.866399999999"/>
  </r>
  <r>
    <x v="30"/>
    <n v="177651.30932203747"/>
    <n v="104983.41218590274"/>
    <n v="191368.16711283833"/>
    <n v="50291.367200000001"/>
  </r>
  <r>
    <x v="31"/>
    <n v="169624.99232126074"/>
    <n v="22072.8199612764"/>
    <n v="220666.49884491181"/>
    <n v="11288.9668"/>
  </r>
  <r>
    <x v="32"/>
    <n v="242453.43683021024"/>
    <n v="3016.5121534591399"/>
    <n v="164448.56757480392"/>
    <n v="50372.132800000007"/>
  </r>
  <r>
    <x v="33"/>
    <n v="274771.98194780748"/>
    <n v="6072.129947997475"/>
    <n v="165890.47537507667"/>
    <n v="41434.5648"/>
  </r>
  <r>
    <x v="34"/>
    <n v="229518.88600990945"/>
    <n v="3795.3757753106729"/>
    <n v="159514.19487077571"/>
    <n v="34523.199999999997"/>
  </r>
  <r>
    <x v="35"/>
    <n v="186871.10577212617"/>
    <n v="10483.678494423504"/>
    <n v="127945.78909067885"/>
    <n v="339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6">
  <r>
    <x v="0"/>
    <n v="2203"/>
    <n v="22941"/>
    <n v="41051"/>
  </r>
  <r>
    <x v="1"/>
    <n v="2624"/>
    <n v="22536"/>
    <n v="32437"/>
  </r>
  <r>
    <x v="2"/>
    <n v="3390"/>
    <n v="25769"/>
    <n v="38335"/>
  </r>
  <r>
    <x v="3"/>
    <n v="2093"/>
    <n v="25316"/>
    <n v="38677"/>
  </r>
  <r>
    <x v="4"/>
    <n v="1981"/>
    <n v="29709"/>
    <n v="44826"/>
  </r>
  <r>
    <x v="5"/>
    <n v="2397"/>
    <n v="30302"/>
    <n v="53064"/>
  </r>
  <r>
    <x v="6"/>
    <n v="2325"/>
    <n v="31343"/>
    <n v="59569"/>
  </r>
  <r>
    <x v="7"/>
    <n v="4600"/>
    <n v="31221"/>
    <n v="64263"/>
  </r>
  <r>
    <x v="8"/>
    <n v="3789"/>
    <n v="28440"/>
    <n v="79712"/>
  </r>
  <r>
    <x v="9"/>
    <n v="3218"/>
    <n v="31443"/>
    <n v="49323"/>
  </r>
  <r>
    <x v="10"/>
    <n v="4457"/>
    <n v="35107"/>
    <n v="50029"/>
  </r>
  <r>
    <x v="11"/>
    <n v="5367"/>
    <n v="34319"/>
    <n v="60001"/>
  </r>
  <r>
    <x v="12"/>
    <n v="5861"/>
    <n v="31260"/>
    <n v="58776"/>
  </r>
  <r>
    <x v="13"/>
    <n v="4301"/>
    <n v="28214"/>
    <n v="49594"/>
  </r>
  <r>
    <x v="14"/>
    <n v="4639"/>
    <n v="31972"/>
    <n v="71161"/>
  </r>
  <r>
    <x v="15"/>
    <n v="4491"/>
    <n v="30611"/>
    <n v="62704"/>
  </r>
  <r>
    <x v="16"/>
    <n v="4973"/>
    <n v="31921"/>
    <n v="66188"/>
  </r>
  <r>
    <x v="17"/>
    <n v="5292"/>
    <n v="37807"/>
    <n v="70836"/>
  </r>
  <r>
    <x v="18"/>
    <n v="4250"/>
    <n v="41555"/>
    <n v="70554"/>
  </r>
  <r>
    <x v="19"/>
    <n v="4449"/>
    <n v="38779"/>
    <n v="55950"/>
  </r>
  <r>
    <x v="20"/>
    <n v="4496"/>
    <n v="32262"/>
    <n v="71217"/>
  </r>
  <r>
    <x v="21"/>
    <n v="3576"/>
    <n v="32640"/>
    <n v="68651"/>
  </r>
  <r>
    <x v="22"/>
    <n v="3724"/>
    <n v="30838"/>
    <n v="60291"/>
  </r>
  <r>
    <x v="23"/>
    <n v="4227"/>
    <n v="33593"/>
    <n v="80971"/>
  </r>
  <r>
    <x v="24"/>
    <n v="5563"/>
    <n v="37129"/>
    <n v="71475"/>
  </r>
  <r>
    <x v="25"/>
    <n v="4714"/>
    <n v="38093"/>
    <n v="56246"/>
  </r>
  <r>
    <x v="26"/>
    <n v="4782"/>
    <n v="44328"/>
    <n v="58316"/>
  </r>
  <r>
    <x v="27"/>
    <n v="4321"/>
    <n v="47779"/>
    <n v="55072"/>
  </r>
  <r>
    <x v="28"/>
    <n v="4307"/>
    <n v="46858"/>
    <n v="59685"/>
  </r>
  <r>
    <x v="29"/>
    <n v="4853"/>
    <n v="47280"/>
    <n v="68770"/>
  </r>
  <r>
    <x v="30"/>
    <n v="4037"/>
    <n v="41108"/>
    <n v="65069"/>
  </r>
  <r>
    <x v="31"/>
    <n v="3742"/>
    <n v="39072"/>
    <n v="52633"/>
  </r>
  <r>
    <x v="32"/>
    <n v="3681"/>
    <n v="38454"/>
    <n v="70249"/>
  </r>
  <r>
    <x v="33"/>
    <n v="3371"/>
    <n v="36725"/>
    <n v="56835"/>
  </r>
  <r>
    <x v="34"/>
    <n v="3694"/>
    <n v="37179"/>
    <n v="93889"/>
  </r>
  <r>
    <x v="35"/>
    <n v="4150"/>
    <n v="39938"/>
    <n v="73665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6">
  <r>
    <x v="0"/>
    <n v="2.9874988651838397"/>
    <n v="1.9114662027114999"/>
    <n v="3.6172767100187899"/>
  </r>
  <r>
    <x v="1"/>
    <n v="3.0734222560975635"/>
    <n v="1.9202813635924301"/>
    <n v="3.6238817665710599"/>
  </r>
  <r>
    <x v="2"/>
    <n v="3.0310766961651892"/>
    <n v="1.88927365060841"/>
    <n v="3.6295148679790801"/>
  </r>
  <r>
    <x v="3"/>
    <n v="3.0445723841376013"/>
    <n v="1.9920075422256001"/>
    <n v="3.63331865809675"/>
  </r>
  <r>
    <x v="4"/>
    <n v="3.0915295305401296"/>
    <n v="1.9851815394271699"/>
    <n v="3.6343757888955102"/>
  </r>
  <r>
    <x v="5"/>
    <n v="3.0951439299123877"/>
    <n v="2.0383151304503002"/>
    <n v="3.6344323335512501"/>
  </r>
  <r>
    <x v="6"/>
    <n v="3.0279913978494615"/>
    <n v="2.04810421873538"/>
    <n v="3.6623805092359398"/>
  </r>
  <r>
    <x v="7"/>
    <n v="2.828573913043479"/>
    <n v="2.0276588245697398"/>
    <n v="3.6640629758838501"/>
  </r>
  <r>
    <x v="8"/>
    <n v="2.7761678543151178"/>
    <n v="1.99717471473399"/>
    <n v="3.7245310601964698"/>
  </r>
  <r>
    <x v="9"/>
    <n v="2.7480453697949021"/>
    <n v="1.99618978169151"/>
    <n v="3.6154040627292798"/>
  </r>
  <r>
    <x v="10"/>
    <n v="2.831303567422029"/>
    <n v="1.94575978469567"/>
    <n v="3.5686640030926799"/>
  </r>
  <r>
    <x v="11"/>
    <n v="2.876754238867151"/>
    <n v="1.9423618250369801"/>
    <n v="3.5881929245484701"/>
  </r>
  <r>
    <x v="12"/>
    <n v="2.9698822726497154"/>
    <n v="1.9422536418290099"/>
    <n v="3.7213717654912002"/>
  </r>
  <r>
    <x v="13"/>
    <n v="2.8874540804463993"/>
    <n v="1.9369895787148801"/>
    <n v="3.7660202145675101"/>
  </r>
  <r>
    <x v="14"/>
    <n v="2.9301789178702329"/>
    <n v="1.97031316354775"/>
    <n v="3.7605265327570101"/>
  </r>
  <r>
    <x v="15"/>
    <n v="2.9257336896014312"/>
    <n v="1.99659322242893"/>
    <n v="3.7870038332831002"/>
  </r>
  <r>
    <x v="16"/>
    <n v="2.8827046048662801"/>
    <n v="1.9630170254760599"/>
    <n v="3.7899867595546302"/>
  </r>
  <r>
    <x v="17"/>
    <n v="3.0520445956160329"/>
    <n v="1.8419067825637201"/>
    <n v="3.9560991539633998"/>
  </r>
  <r>
    <x v="18"/>
    <n v="3.2257788235294118"/>
    <n v="1.6790889323528"/>
    <n v="3.9483769268839799"/>
  </r>
  <r>
    <x v="19"/>
    <n v="3.1189188581703746"/>
    <n v="1.6613916074560999"/>
    <n v="3.9488136855122602"/>
  </r>
  <r>
    <x v="20"/>
    <n v="3.1162522241992887"/>
    <n v="1.8816755672648"/>
    <n v="4.9505940339636201"/>
  </r>
  <r>
    <x v="21"/>
    <n v="3.1811800894854607"/>
    <n v="1.93213027891821"/>
    <n v="3.9034062977021802"/>
  </r>
  <r>
    <x v="22"/>
    <n v="3.17883995703545"/>
    <n v="1.91872730805863"/>
    <n v="3.9098635867547298"/>
  </r>
  <r>
    <x v="23"/>
    <n v="3.4234942039271377"/>
    <n v="1.86919722435659"/>
    <n v="4.0348785913461196"/>
  </r>
  <r>
    <x v="24"/>
    <n v="3.423634729462524"/>
    <n v="1.8563464153145799"/>
    <n v="4.1010452763837204"/>
  </r>
  <r>
    <x v="25"/>
    <n v="3.4251209164191847"/>
    <n v="1.66051216395498"/>
    <n v="4.18363565510729"/>
  </r>
  <r>
    <x v="26"/>
    <n v="3.4393998327059849"/>
    <n v="1.6261346371718099"/>
    <n v="4.2085672166103096"/>
  </r>
  <r>
    <x v="27"/>
    <n v="3.4455380698912355"/>
    <n v="1.6088483135559799"/>
    <n v="4.2078827140903998"/>
  </r>
  <r>
    <x v="28"/>
    <n v="3.4996029719062056"/>
    <n v="1.6374524002878399"/>
    <n v="4.2129883423850201"/>
  </r>
  <r>
    <x v="29"/>
    <n v="3.4886523799711529"/>
    <n v="1.6413238819059099"/>
    <n v="4.2059630346805701"/>
  </r>
  <r>
    <x v="30"/>
    <n v="3.5025836016844218"/>
    <n v="1.68362061288079"/>
    <n v="4.2053028952557003"/>
  </r>
  <r>
    <x v="31"/>
    <n v="3.4880571886691611"/>
    <n v="1.66110492538673"/>
    <n v="4.2072857711540301"/>
  </r>
  <r>
    <x v="32"/>
    <n v="3.5012632436837801"/>
    <n v="1.6733705371707299"/>
    <n v="5.4530610111914397"/>
  </r>
  <r>
    <x v="33"/>
    <n v="3.4860011865915124"/>
    <n v="1.6852786753228699"/>
    <n v="4.1964029285665996"/>
  </r>
  <r>
    <x v="34"/>
    <n v="3.5324580400649648"/>
    <n v="1.6766504483960101"/>
    <n v="4.36324192699972"/>
  </r>
  <r>
    <x v="35"/>
    <n v="3.5888457831325193"/>
    <n v="1.6348263002981001"/>
    <n v="4.2951095661357996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6">
  <r>
    <x v="0"/>
    <n v="93772.800694499005"/>
    <n v="7644.9590798791196"/>
  </r>
  <r>
    <x v="1"/>
    <n v="90543.949693340794"/>
    <n v="8732.7348925793194"/>
  </r>
  <r>
    <x v="2"/>
    <n v="98835.762957442901"/>
    <n v="11610.892076545701"/>
  </r>
  <r>
    <x v="3"/>
    <n v="103519.87600046099"/>
    <n v="10586.4232766355"/>
  </r>
  <r>
    <x v="4"/>
    <n v="114500.195572746"/>
    <n v="14639.1189853795"/>
  </r>
  <r>
    <x v="5"/>
    <n v="113415.719741596"/>
    <n v="16791.4164714199"/>
  </r>
  <r>
    <x v="6"/>
    <n v="125711.474728253"/>
    <n v="14242.7125948962"/>
  </r>
  <r>
    <x v="7"/>
    <n v="121883.701058976"/>
    <n v="16731.410564029698"/>
  </r>
  <r>
    <x v="8"/>
    <n v="129871.092513305"/>
    <n v="20344.6115497184"/>
  </r>
  <r>
    <x v="9"/>
    <n v="121973.540246377"/>
    <n v="14281.4711181987"/>
  </r>
  <r>
    <x v="10"/>
    <n v="115831.69936585501"/>
    <n v="18427.881182867299"/>
  </r>
  <r>
    <x v="11"/>
    <n v="132160.094614687"/>
    <n v="23607.503307201001"/>
  </r>
  <r>
    <x v="12"/>
    <n v="132641.47609970401"/>
    <n v="17271.6691677569"/>
  </r>
  <r>
    <x v="13"/>
    <n v="117549.564512385"/>
    <n v="16057.826361666401"/>
  </r>
  <r>
    <x v="14"/>
    <n v="125896.883379126"/>
    <n v="21363.739208073701"/>
  </r>
  <r>
    <x v="15"/>
    <n v="120992.84984962401"/>
    <n v="19430.965128505399"/>
  </r>
  <r>
    <x v="16"/>
    <n v="131035.062295389"/>
    <n v="22875.319405161699"/>
  </r>
  <r>
    <x v="17"/>
    <n v="140376.08875335101"/>
    <n v="24285.469948919701"/>
  </r>
  <r>
    <x v="18"/>
    <n v="143914.85285659699"/>
    <n v="22648.639626227399"/>
  </r>
  <r>
    <x v="19"/>
    <n v="131544.090504847"/>
    <n v="23044.245260781699"/>
  </r>
  <r>
    <x v="20"/>
    <n v="149137.53179866201"/>
    <n v="22783.607745716199"/>
  </r>
  <r>
    <x v="21"/>
    <n v="145738.31574536199"/>
    <n v="21559.794606843901"/>
  </r>
  <r>
    <x v="22"/>
    <n v="134824.338831164"/>
    <n v="21872.487477790099"/>
  </r>
  <r>
    <x v="23"/>
    <n v="152913.96965225801"/>
    <n v="42539.179956570697"/>
  </r>
  <r>
    <x v="24"/>
    <n v="138383.11743250399"/>
    <n v="70582.987517081099"/>
  </r>
  <r>
    <x v="25"/>
    <n v="123441.442850666"/>
    <n v="110001.57587500301"/>
  </r>
  <r>
    <x v="26"/>
    <n v="142873.81510216801"/>
    <n v="119665.259891329"/>
  </r>
  <r>
    <x v="27"/>
    <n v="145935.942274765"/>
    <n v="98891.746399900498"/>
  </r>
  <r>
    <x v="28"/>
    <n v="158119.978394971"/>
    <n v="104226.504035089"/>
  </r>
  <r>
    <x v="29"/>
    <n v="187172.214891974"/>
    <n v="115852.524787602"/>
  </r>
  <r>
    <x v="30"/>
    <n v="196962.33705258"/>
    <n v="105867.874618488"/>
  </r>
  <r>
    <x v="31"/>
    <n v="182925.07350388"/>
    <n v="102500.085323354"/>
  </r>
  <r>
    <x v="32"/>
    <n v="182794.79591670699"/>
    <n v="104167.050291589"/>
  </r>
  <r>
    <x v="33"/>
    <n v="167479.73920489001"/>
    <n v="100728.30374651399"/>
  </r>
  <r>
    <x v="34"/>
    <n v="172901.04804448001"/>
    <n v="129166.742623094"/>
  </r>
  <r>
    <x v="35"/>
    <n v="176190.962354608"/>
    <n v="109958.348096004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6">
  <r>
    <x v="0"/>
    <n v="29367"/>
    <n v="2528"/>
  </r>
  <r>
    <x v="1"/>
    <n v="28953"/>
    <n v="2930"/>
  </r>
  <r>
    <x v="2"/>
    <n v="31822"/>
    <n v="3954"/>
  </r>
  <r>
    <x v="3"/>
    <n v="33112"/>
    <n v="3640"/>
  </r>
  <r>
    <x v="4"/>
    <n v="36129"/>
    <n v="4890"/>
  </r>
  <r>
    <x v="5"/>
    <n v="35737"/>
    <n v="5532"/>
  </r>
  <r>
    <x v="6"/>
    <n v="36251"/>
    <n v="4666"/>
  </r>
  <r>
    <x v="7"/>
    <n v="36398"/>
    <n v="5399"/>
  </r>
  <r>
    <x v="8"/>
    <n v="38844"/>
    <n v="6447"/>
  </r>
  <r>
    <x v="9"/>
    <n v="38959"/>
    <n v="4569"/>
  </r>
  <r>
    <x v="10"/>
    <n v="37020"/>
    <n v="6031"/>
  </r>
  <r>
    <x v="11"/>
    <n v="42188"/>
    <n v="7442"/>
  </r>
  <r>
    <x v="12"/>
    <n v="41877"/>
    <n v="5729"/>
  </r>
  <r>
    <x v="13"/>
    <n v="38856"/>
    <n v="5298"/>
  </r>
  <r>
    <x v="14"/>
    <n v="40023"/>
    <n v="7080"/>
  </r>
  <r>
    <x v="15"/>
    <n v="38361"/>
    <n v="6337"/>
  </r>
  <r>
    <x v="16"/>
    <n v="40454"/>
    <n v="7227"/>
  </r>
  <r>
    <x v="17"/>
    <n v="41858"/>
    <n v="7490"/>
  </r>
  <r>
    <x v="18"/>
    <n v="43690"/>
    <n v="6977"/>
  </r>
  <r>
    <x v="19"/>
    <n v="39303"/>
    <n v="7108"/>
  </r>
  <r>
    <x v="20"/>
    <n v="44076"/>
    <n v="6846"/>
  </r>
  <r>
    <x v="21"/>
    <n v="44841"/>
    <n v="6302"/>
  </r>
  <r>
    <x v="22"/>
    <n v="40716"/>
    <n v="6431"/>
  </r>
  <r>
    <x v="23"/>
    <n v="42523"/>
    <n v="12004"/>
  </r>
  <r>
    <x v="24"/>
    <n v="38011"/>
    <n v="19655"/>
  </r>
  <r>
    <x v="25"/>
    <n v="33954"/>
    <n v="30853"/>
  </r>
  <r>
    <x v="26"/>
    <n v="38643"/>
    <n v="33351"/>
  </r>
  <r>
    <x v="27"/>
    <n v="38959"/>
    <n v="27559"/>
  </r>
  <r>
    <x v="28"/>
    <n v="40871"/>
    <n v="28941"/>
  </r>
  <r>
    <x v="29"/>
    <n v="49174"/>
    <n v="32202"/>
  </r>
  <r>
    <x v="30"/>
    <n v="51425"/>
    <n v="29318"/>
  </r>
  <r>
    <x v="31"/>
    <n v="46606"/>
    <n v="28169"/>
  </r>
  <r>
    <x v="32"/>
    <n v="46657"/>
    <n v="28465"/>
  </r>
  <r>
    <x v="33"/>
    <n v="43895"/>
    <n v="27021"/>
  </r>
  <r>
    <x v="34"/>
    <n v="43701"/>
    <n v="34557"/>
  </r>
  <r>
    <x v="35"/>
    <n v="44554"/>
    <n v="28999"/>
  </r>
</pivotCacheRecords>
</file>

<file path=xl/pivotCache/pivotCacheRecords6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6">
  <r>
    <x v="0"/>
    <n v="3.19313517534985"/>
    <n v="3.0241135600787699"/>
  </r>
  <r>
    <x v="1"/>
    <n v="3.1272735016523598"/>
    <n v="2.98045559473697"/>
  </r>
  <r>
    <x v="2"/>
    <n v="3.10589412850993"/>
    <n v="2.9364926850140902"/>
  </r>
  <r>
    <x v="3"/>
    <n v="3.1263552790668201"/>
    <n v="2.9083580430317402"/>
  </r>
  <r>
    <x v="4"/>
    <n v="3.1692046713926598"/>
    <n v="2.99368486408579"/>
  </r>
  <r>
    <x v="5"/>
    <n v="3.1736217293448301"/>
    <n v="3.0353247417606402"/>
  </r>
  <r>
    <x v="6"/>
    <n v="3.4678070874804301"/>
    <n v="3.0524459054642601"/>
  </r>
  <r>
    <x v="7"/>
    <n v="3.3486373168574199"/>
    <n v="3.0989832494961398"/>
  </r>
  <r>
    <x v="8"/>
    <n v="3.3434016196402299"/>
    <n v="3.1556710950392999"/>
  </r>
  <r>
    <x v="9"/>
    <n v="3.1308180458014201"/>
    <n v="3.1257323524181899"/>
  </r>
  <r>
    <x v="10"/>
    <n v="3.1288951746584299"/>
    <n v="3.0555266428232901"/>
  </r>
  <r>
    <x v="11"/>
    <n v="3.1326465965366199"/>
    <n v="3.1721987781780401"/>
  </r>
  <r>
    <x v="12"/>
    <n v="3.1674063590922099"/>
    <n v="3.0147790483080699"/>
  </r>
  <r>
    <x v="13"/>
    <n v="3.0252615944097401"/>
    <n v="3.0309223030702901"/>
  </r>
  <r>
    <x v="14"/>
    <n v="3.14561335679798"/>
    <n v="3.0174772892759401"/>
  </r>
  <r>
    <x v="15"/>
    <n v="3.1540588058086199"/>
    <n v="3.0662719154971501"/>
  </r>
  <r>
    <x v="16"/>
    <n v="3.23911262904506"/>
    <n v="3.1652579777448002"/>
  </r>
  <r>
    <x v="17"/>
    <n v="3.3536262782108701"/>
    <n v="3.2423858409772599"/>
  </r>
  <r>
    <x v="18"/>
    <n v="3.2939998364979899"/>
    <n v="3.2461859862731002"/>
  </r>
  <r>
    <x v="19"/>
    <n v="3.3469223851829799"/>
    <n v="3.24201537152247"/>
  </r>
  <r>
    <x v="20"/>
    <n v="3.3836448815378501"/>
    <n v="3.3280174913403702"/>
  </r>
  <r>
    <x v="21"/>
    <n v="3.2501129712843602"/>
    <n v="3.4211035555131502"/>
  </r>
  <r>
    <x v="22"/>
    <n v="3.31133556418028"/>
    <n v="3.4011020802037102"/>
  </r>
  <r>
    <x v="23"/>
    <n v="3.5960296698788499"/>
    <n v="3.5437504129099202"/>
  </r>
  <r>
    <x v="24"/>
    <n v="3.6406071251086201"/>
    <n v="3.5910957780249899"/>
  </r>
  <r>
    <x v="25"/>
    <n v="3.6355493565019201"/>
    <n v="3.5653445653584002"/>
  </r>
  <r>
    <x v="26"/>
    <n v="3.6972754470969602"/>
    <n v="3.5880561269925799"/>
  </r>
  <r>
    <x v="27"/>
    <n v="3.7458852197121399"/>
    <n v="3.58836483181177"/>
  </r>
  <r>
    <x v="28"/>
    <n v="3.8687572703131901"/>
    <n v="3.6013442533115301"/>
  </r>
  <r>
    <x v="29"/>
    <n v="3.80632478325892"/>
    <n v="3.5976810380598101"/>
  </r>
  <r>
    <x v="30"/>
    <n v="3.8300891988834098"/>
    <n v="3.61101966772932"/>
  </r>
  <r>
    <x v="31"/>
    <n v="3.92492540668326"/>
    <n v="3.6387548483564802"/>
  </r>
  <r>
    <x v="32"/>
    <n v="3.9178428942432499"/>
    <n v="3.6594783169362102"/>
  </r>
  <r>
    <x v="33"/>
    <n v="3.8154627908620502"/>
    <n v="3.7277785332339199"/>
  </r>
  <r>
    <x v="34"/>
    <n v="3.9564551851097298"/>
    <n v="3.7377880783370601"/>
  </r>
  <r>
    <x v="35"/>
    <n v="3.95454869045671"/>
    <n v="3.7917979273769302"/>
  </r>
</pivotCacheRecords>
</file>

<file path=xl/pivotCache/pivotCacheRecords7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6">
  <r>
    <x v="0"/>
    <x v="0"/>
    <x v="0"/>
    <x v="0"/>
    <x v="0"/>
  </r>
  <r>
    <x v="1"/>
    <x v="0"/>
    <x v="0"/>
    <x v="0"/>
    <x v="0"/>
  </r>
  <r>
    <x v="2"/>
    <x v="0"/>
    <x v="0"/>
    <x v="0"/>
    <x v="0"/>
  </r>
  <r>
    <x v="3"/>
    <x v="0"/>
    <x v="0"/>
    <x v="0"/>
    <x v="0"/>
  </r>
  <r>
    <x v="4"/>
    <x v="0"/>
    <x v="0"/>
    <x v="0"/>
    <x v="0"/>
  </r>
  <r>
    <x v="5"/>
    <x v="0"/>
    <x v="0"/>
    <x v="0"/>
    <x v="0"/>
  </r>
  <r>
    <x v="6"/>
    <x v="0"/>
    <x v="0"/>
    <x v="0"/>
    <x v="0"/>
  </r>
  <r>
    <x v="7"/>
    <x v="0"/>
    <x v="0"/>
    <x v="0"/>
    <x v="0"/>
  </r>
  <r>
    <x v="8"/>
    <x v="0"/>
    <x v="0"/>
    <x v="0"/>
    <x v="0"/>
  </r>
  <r>
    <x v="9"/>
    <x v="0"/>
    <x v="0"/>
    <x v="0"/>
    <x v="0"/>
  </r>
  <r>
    <x v="10"/>
    <x v="0"/>
    <x v="0"/>
    <x v="0"/>
    <x v="0"/>
  </r>
  <r>
    <x v="11"/>
    <x v="0"/>
    <x v="0"/>
    <x v="0"/>
    <x v="0"/>
  </r>
  <r>
    <x v="12"/>
    <x v="1"/>
    <x v="1"/>
    <x v="1"/>
    <x v="1"/>
  </r>
  <r>
    <x v="13"/>
    <x v="1"/>
    <x v="1"/>
    <x v="1"/>
    <x v="1"/>
  </r>
  <r>
    <x v="14"/>
    <x v="2"/>
    <x v="2"/>
    <x v="1"/>
    <x v="1"/>
  </r>
  <r>
    <x v="15"/>
    <x v="3"/>
    <x v="3"/>
    <x v="1"/>
    <x v="1"/>
  </r>
  <r>
    <x v="16"/>
    <x v="2"/>
    <x v="2"/>
    <x v="2"/>
    <x v="1"/>
  </r>
  <r>
    <x v="17"/>
    <x v="2"/>
    <x v="2"/>
    <x v="3"/>
    <x v="1"/>
  </r>
  <r>
    <x v="18"/>
    <x v="2"/>
    <x v="2"/>
    <x v="3"/>
    <x v="2"/>
  </r>
  <r>
    <x v="19"/>
    <x v="2"/>
    <x v="2"/>
    <x v="3"/>
    <x v="3"/>
  </r>
  <r>
    <x v="20"/>
    <x v="1"/>
    <x v="4"/>
    <x v="4"/>
    <x v="3"/>
  </r>
  <r>
    <x v="21"/>
    <x v="1"/>
    <x v="5"/>
    <x v="2"/>
    <x v="2"/>
  </r>
  <r>
    <x v="22"/>
    <x v="1"/>
    <x v="5"/>
    <x v="2"/>
    <x v="2"/>
  </r>
  <r>
    <x v="23"/>
    <x v="1"/>
    <x v="5"/>
    <x v="2"/>
    <x v="2"/>
  </r>
  <r>
    <x v="24"/>
    <x v="1"/>
    <x v="2"/>
    <x v="2"/>
    <x v="3"/>
  </r>
  <r>
    <x v="25"/>
    <x v="1"/>
    <x v="1"/>
    <x v="2"/>
    <x v="3"/>
  </r>
  <r>
    <x v="26"/>
    <x v="1"/>
    <x v="6"/>
    <x v="2"/>
    <x v="4"/>
  </r>
  <r>
    <x v="27"/>
    <x v="1"/>
    <x v="6"/>
    <x v="2"/>
    <x v="5"/>
  </r>
  <r>
    <x v="28"/>
    <x v="1"/>
    <x v="1"/>
    <x v="5"/>
    <x v="5"/>
  </r>
  <r>
    <x v="29"/>
    <x v="1"/>
    <x v="1"/>
    <x v="6"/>
    <x v="4"/>
  </r>
  <r>
    <x v="30"/>
    <x v="2"/>
    <x v="3"/>
    <x v="6"/>
    <x v="6"/>
  </r>
  <r>
    <x v="31"/>
    <x v="4"/>
    <x v="7"/>
    <x v="6"/>
    <x v="7"/>
  </r>
  <r>
    <x v="32"/>
    <x v="4"/>
    <x v="2"/>
    <x v="6"/>
    <x v="8"/>
  </r>
  <r>
    <x v="33"/>
    <x v="2"/>
    <x v="4"/>
    <x v="5"/>
    <x v="5"/>
  </r>
  <r>
    <x v="34"/>
    <x v="2"/>
    <x v="4"/>
    <x v="5"/>
    <x v="5"/>
  </r>
  <r>
    <x v="35"/>
    <x v="2"/>
    <x v="4"/>
    <x v="5"/>
    <x v="5"/>
  </r>
</pivotCacheRecords>
</file>

<file path=xl/pivotCache/pivotCacheRecords8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6">
  <r>
    <x v="0"/>
    <n v="2.6431538171323599"/>
    <x v="0"/>
    <x v="0"/>
  </r>
  <r>
    <x v="1"/>
    <n v="2.51789274221571"/>
    <x v="0"/>
    <x v="0"/>
  </r>
  <r>
    <x v="2"/>
    <n v="2.4823244864580398"/>
    <x v="0"/>
    <x v="0"/>
  </r>
  <r>
    <x v="3"/>
    <n v="2.5319311557767001"/>
    <x v="0"/>
    <x v="0"/>
  </r>
  <r>
    <x v="4"/>
    <n v="2.5782427773505101"/>
    <x v="0"/>
    <x v="0"/>
  </r>
  <r>
    <x v="5"/>
    <n v="2.7324590552195098"/>
    <x v="0"/>
    <x v="0"/>
  </r>
  <r>
    <x v="6"/>
    <n v="2.78575115749913"/>
    <x v="0"/>
    <x v="0"/>
  </r>
  <r>
    <x v="7"/>
    <n v="2.7104955294035502"/>
    <x v="0"/>
    <x v="0"/>
  </r>
  <r>
    <x v="8"/>
    <n v="2.7431137445728999"/>
    <x v="0"/>
    <x v="0"/>
  </r>
  <r>
    <x v="9"/>
    <n v="2.6512888913372099"/>
    <x v="0"/>
    <x v="0"/>
  </r>
  <r>
    <x v="10"/>
    <n v="2.6791091139221499"/>
    <x v="0"/>
    <x v="0"/>
  </r>
  <r>
    <x v="11"/>
    <n v="2.5999411994340602"/>
    <x v="0"/>
    <x v="0"/>
  </r>
  <r>
    <x v="12"/>
    <n v="2.4944334839264402"/>
    <x v="1"/>
    <x v="1"/>
  </r>
  <r>
    <x v="13"/>
    <n v="2.5586811498170601"/>
    <x v="1"/>
    <x v="1"/>
  </r>
  <r>
    <x v="14"/>
    <n v="2.6788567840012201"/>
    <x v="1"/>
    <x v="1"/>
  </r>
  <r>
    <x v="15"/>
    <n v="2.7156373302883998"/>
    <x v="1"/>
    <x v="1"/>
  </r>
  <r>
    <x v="16"/>
    <n v="2.7823376306801801"/>
    <x v="1"/>
    <x v="1"/>
  </r>
  <r>
    <x v="17"/>
    <n v="2.8861213503768899"/>
    <x v="2"/>
    <x v="1"/>
  </r>
  <r>
    <x v="18"/>
    <n v="2.7120480012538102"/>
    <x v="2"/>
    <x v="1"/>
  </r>
  <r>
    <x v="19"/>
    <n v="2.84970089771608"/>
    <x v="3"/>
    <x v="1"/>
  </r>
  <r>
    <x v="20"/>
    <n v="3.0910425947678402"/>
    <x v="3"/>
    <x v="1"/>
  </r>
  <r>
    <x v="21"/>
    <n v="2.92667489043134"/>
    <x v="3"/>
    <x v="1"/>
  </r>
  <r>
    <x v="22"/>
    <n v="2.9636412144098401"/>
    <x v="4"/>
    <x v="2"/>
  </r>
  <r>
    <x v="23"/>
    <n v="3.1142091397581999"/>
    <x v="5"/>
    <x v="3"/>
  </r>
  <r>
    <x v="24"/>
    <n v="3.0974555025866302"/>
    <x v="5"/>
    <x v="3"/>
  </r>
  <r>
    <x v="25"/>
    <n v="3.0481401538816302"/>
    <x v="6"/>
    <x v="4"/>
  </r>
  <r>
    <x v="26"/>
    <n v="3.0961786651755601"/>
    <x v="7"/>
    <x v="4"/>
  </r>
  <r>
    <x v="27"/>
    <n v="3.0930005287754199"/>
    <x v="8"/>
    <x v="5"/>
  </r>
  <r>
    <x v="28"/>
    <n v="3.1674223129942298"/>
    <x v="9"/>
    <x v="6"/>
  </r>
  <r>
    <x v="29"/>
    <n v="3.2365114081678801"/>
    <x v="10"/>
    <x v="6"/>
  </r>
  <r>
    <x v="30"/>
    <n v="3.2215778174447798"/>
    <x v="11"/>
    <x v="6"/>
  </r>
  <r>
    <x v="31"/>
    <n v="3.1831684849047299"/>
    <x v="11"/>
    <x v="6"/>
  </r>
  <r>
    <x v="32"/>
    <n v="3.3820925775117199"/>
    <x v="11"/>
    <x v="6"/>
  </r>
  <r>
    <x v="33"/>
    <n v="3.2659802279483299"/>
    <x v="11"/>
    <x v="6"/>
  </r>
  <r>
    <x v="34"/>
    <n v="3.3571681516121101"/>
    <x v="11"/>
    <x v="6"/>
  </r>
  <r>
    <x v="35"/>
    <n v="3.3611998587638401"/>
    <x v="11"/>
    <x v="6"/>
  </r>
</pivotCacheRecords>
</file>

<file path=xl/pivotCache/pivotCacheRecords9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6">
  <r>
    <x v="0"/>
    <n v="1014326.13624745"/>
    <n v="383756"/>
    <n v="2.6431538171323599"/>
  </r>
  <r>
    <x v="1"/>
    <n v="925841.75077642896"/>
    <n v="367705"/>
    <n v="2.51789274221571"/>
  </r>
  <r>
    <x v="2"/>
    <n v="1097929.6380359"/>
    <n v="442299"/>
    <n v="2.4823244864580398"/>
  </r>
  <r>
    <x v="3"/>
    <n v="1075668.16415133"/>
    <n v="424841"/>
    <n v="2.5319311557767001"/>
  </r>
  <r>
    <x v="4"/>
    <n v="1223683.0087433199"/>
    <n v="474619"/>
    <n v="2.5782427773505101"/>
  </r>
  <r>
    <x v="5"/>
    <n v="1341353.22037104"/>
    <n v="490896"/>
    <n v="2.7324590552195098"/>
  </r>
  <r>
    <x v="6"/>
    <n v="1380573.7016380499"/>
    <n v="495584"/>
    <n v="2.78575115749913"/>
  </r>
  <r>
    <x v="7"/>
    <n v="1359974.86890505"/>
    <n v="501744"/>
    <n v="2.7104955294035502"/>
  </r>
  <r>
    <x v="8"/>
    <n v="1426822.3848983599"/>
    <n v="520147"/>
    <n v="2.7431137445728999"/>
  </r>
  <r>
    <x v="9"/>
    <n v="1326423.9246026599"/>
    <n v="500294"/>
    <n v="2.6512888913372099"/>
  </r>
  <r>
    <x v="10"/>
    <n v="1394044.95722914"/>
    <n v="520339"/>
    <n v="2.6791091139221499"/>
  </r>
  <r>
    <x v="11"/>
    <n v="1608687.6177378299"/>
    <n v="618740"/>
    <n v="2.5999411994340602"/>
  </r>
  <r>
    <x v="12"/>
    <n v="1409272.60211347"/>
    <n v="564967"/>
    <n v="2.4944334839264402"/>
  </r>
  <r>
    <x v="13"/>
    <n v="1287510.4438199"/>
    <n v="503193"/>
    <n v="2.5586811498170601"/>
  </r>
  <r>
    <x v="14"/>
    <n v="1495924.5264651801"/>
    <n v="558419"/>
    <n v="2.6788567840012201"/>
  </r>
  <r>
    <x v="15"/>
    <n v="1446372.8828475701"/>
    <n v="532609"/>
    <n v="2.7156373302883998"/>
  </r>
  <r>
    <x v="16"/>
    <n v="1523352.1114984399"/>
    <n v="547508"/>
    <n v="2.7823376306801801"/>
  </r>
  <r>
    <x v="17"/>
    <n v="1629810.0432859301"/>
    <n v="564706"/>
    <n v="2.8861213503768899"/>
  </r>
  <r>
    <x v="18"/>
    <n v="1667597.63525095"/>
    <n v="614885"/>
    <n v="2.7120480012538102"/>
  </r>
  <r>
    <x v="19"/>
    <n v="1518742.3940359899"/>
    <n v="532948"/>
    <n v="2.84970089771608"/>
  </r>
  <r>
    <x v="20"/>
    <n v="1698929.7413622499"/>
    <n v="549630"/>
    <n v="3.0910425947678402"/>
  </r>
  <r>
    <x v="21"/>
    <n v="1621764.2103845"/>
    <n v="554132"/>
    <n v="2.92667489043134"/>
  </r>
  <r>
    <x v="22"/>
    <n v="1599569.03629464"/>
    <n v="539731"/>
    <n v="2.9636412144098401"/>
  </r>
  <r>
    <x v="23"/>
    <n v="1820495.03629243"/>
    <n v="584577"/>
    <n v="3.1142091397581999"/>
  </r>
  <r>
    <x v="24"/>
    <n v="1736975.60946302"/>
    <n v="560775"/>
    <n v="3.0974555025866302"/>
  </r>
  <r>
    <x v="25"/>
    <n v="1568094.3651833299"/>
    <n v="514443"/>
    <n v="3.0481401538816302"/>
  </r>
  <r>
    <x v="26"/>
    <n v="1765187.1882325599"/>
    <n v="570118"/>
    <n v="3.0961786651755601"/>
  </r>
  <r>
    <x v="27"/>
    <n v="1673093.6830299599"/>
    <n v="540929"/>
    <n v="3.0930005287754199"/>
  </r>
  <r>
    <x v="28"/>
    <n v="1753982.27777674"/>
    <n v="553757"/>
    <n v="3.1674223129942298"/>
  </r>
  <r>
    <x v="29"/>
    <n v="1947328.0015094101"/>
    <n v="601675"/>
    <n v="3.2365114081678801"/>
  </r>
  <r>
    <x v="30"/>
    <n v="1929931.2936297399"/>
    <n v="599064"/>
    <n v="3.2215778174447798"/>
  </r>
  <r>
    <x v="31"/>
    <n v="1771360.0489743301"/>
    <n v="556477"/>
    <n v="3.1831684849047299"/>
  </r>
  <r>
    <x v="32"/>
    <n v="1958569.81163704"/>
    <n v="579100"/>
    <n v="3.3820925775117199"/>
  </r>
  <r>
    <x v="33"/>
    <n v="1765360.29261291"/>
    <n v="540530"/>
    <n v="3.2659802279483299"/>
  </r>
  <r>
    <x v="34"/>
    <n v="1930912.1912493701"/>
    <n v="575161"/>
    <n v="3.3571681516121101"/>
  </r>
  <r>
    <x v="35"/>
    <n v="2051652.86539044"/>
    <n v="610393"/>
    <n v="3.361199858763840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9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1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1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1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1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1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1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7.xml"/></Relationships>
</file>

<file path=xl/pivotTables/_rels/pivotTable1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0.xml"/></Relationships>
</file>

<file path=xl/pivotTables/_rels/pivotTable1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8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1.xml"/></Relationships>
</file>

<file path=xl/pivotTables/_rels/pivotTable2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2.xml"/></Relationships>
</file>

<file path=xl/pivotTables/_rels/pivotTable2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2.xml"/></Relationships>
</file>

<file path=xl/pivotTables/_rels/pivotTable2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3.xml"/></Relationships>
</file>

<file path=xl/pivotTables/_rels/pivotTable2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3.xml"/></Relationships>
</file>

<file path=xl/pivotTables/_rels/pivotTable2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4.xml"/></Relationships>
</file>

<file path=xl/pivotTables/_rels/pivotTable2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5.xml"/></Relationships>
</file>

<file path=xl/pivotTables/_rels/pivotTable2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5.xml"/></Relationships>
</file>

<file path=xl/pivotTables/_rels/pivotTable2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6.xml"/></Relationships>
</file>

<file path=xl/pivotTables/_rels/pivotTable2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6.xml"/></Relationships>
</file>

<file path=xl/pivotTables/_rels/pivotTable2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7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1.xml"/></Relationships>
</file>

<file path=xl/pivotTables/_rels/pivotTable3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7.xml"/></Relationships>
</file>

<file path=xl/pivotTables/_rels/pivotTable3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7.xml"/></Relationships>
</file>

<file path=xl/pivotTables/_rels/pivotTable3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7.xml"/></Relationships>
</file>

<file path=xl/pivotTables/_rels/pivotTable3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8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861B4CA-C804-4667-AB1B-DA81E611B4A9}" name="PivotTable1" cacheId="8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B87:E91" firstHeaderRow="0" firstDataRow="1" firstDataCol="1"/>
  <pivotFields count="7">
    <pivotField numFmtId="17" showAll="0">
      <items count="3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t="default"/>
      </items>
    </pivotField>
    <pivotField dataField="1" numFmtId="167" showAll="0"/>
    <pivotField dataField="1" numFmtId="167" showAll="0"/>
    <pivotField dataField="1" numFmtId="168" showAll="0"/>
    <pivotField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Row" showAll="0">
      <items count="6">
        <item sd="0" x="0"/>
        <item sd="0" x="1"/>
        <item sd="0" x="2"/>
        <item sd="0" x="3"/>
        <item sd="0" x="4"/>
        <item t="default"/>
      </items>
    </pivotField>
  </pivotFields>
  <rowFields count="1">
    <field x="6"/>
  </rowFields>
  <rowItems count="4">
    <i>
      <x v="1"/>
    </i>
    <i>
      <x v="2"/>
    </i>
    <i>
      <x v="3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Sales Revenue Total" fld="1" baseField="0" baseItem="0"/>
    <dataField name="Sum of Sales Volume Total" fld="2" baseField="0" baseItem="0" numFmtId="1"/>
    <dataField name="Average of Average Price Total" fld="3" subtotal="average" baseField="6" baseItem="1"/>
  </dataFields>
  <formats count="14">
    <format dxfId="436">
      <pivotArea type="all" dataOnly="0" outline="0" fieldPosition="0"/>
    </format>
    <format dxfId="435">
      <pivotArea outline="0" collapsedLevelsAreSubtotals="1" fieldPosition="0"/>
    </format>
    <format dxfId="434">
      <pivotArea field="6" type="button" dataOnly="0" labelOnly="1" outline="0" axis="axisRow" fieldPosition="0"/>
    </format>
    <format dxfId="433">
      <pivotArea dataOnly="0" labelOnly="1" fieldPosition="0">
        <references count="1">
          <reference field="6" count="3">
            <x v="1"/>
            <x v="2"/>
            <x v="3"/>
          </reference>
        </references>
      </pivotArea>
    </format>
    <format dxfId="432">
      <pivotArea dataOnly="0" labelOnly="1" grandRow="1" outline="0" fieldPosition="0"/>
    </format>
    <format dxfId="431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430">
      <pivotArea outline="0" collapsedLevelsAreSubtotals="1" fieldPosition="0"/>
    </format>
    <format dxfId="429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428">
      <pivotArea type="all" dataOnly="0" outline="0" fieldPosition="0"/>
    </format>
    <format dxfId="427">
      <pivotArea outline="0" collapsedLevelsAreSubtotals="1" fieldPosition="0"/>
    </format>
    <format dxfId="426">
      <pivotArea field="6" type="button" dataOnly="0" labelOnly="1" outline="0" axis="axisRow" fieldPosition="0"/>
    </format>
    <format dxfId="425">
      <pivotArea dataOnly="0" labelOnly="1" fieldPosition="0">
        <references count="1">
          <reference field="6" count="3">
            <x v="1"/>
            <x v="2"/>
            <x v="3"/>
          </reference>
        </references>
      </pivotArea>
    </format>
    <format dxfId="424">
      <pivotArea dataOnly="0" labelOnly="1" grandRow="1" outline="0" fieldPosition="0"/>
    </format>
    <format dxfId="423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0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1F0E2B3-9961-4E93-8A60-2FC5096D54FE}" name="PivotTable5" cacheId="2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N62:Q66" firstHeaderRow="0" firstDataRow="1" firstDataCol="1"/>
  <pivotFields count="7">
    <pivotField numFmtId="17" showAll="0">
      <items count="3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t="default"/>
      </items>
    </pivotField>
    <pivotField dataField="1" numFmtId="168" showAll="0"/>
    <pivotField dataField="1" numFmtId="168" showAll="0"/>
    <pivotField dataField="1" numFmtId="168" showAll="0"/>
    <pivotField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Row" showAll="0">
      <items count="6">
        <item sd="0" x="0"/>
        <item sd="0" x="1"/>
        <item sd="0" x="2"/>
        <item sd="0" x="3"/>
        <item sd="0" x="4"/>
        <item t="default"/>
      </items>
    </pivotField>
  </pivotFields>
  <rowFields count="1">
    <field x="6"/>
  </rowFields>
  <rowItems count="4">
    <i>
      <x v="1"/>
    </i>
    <i>
      <x v="2"/>
    </i>
    <i>
      <x v="3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Average of Average Price Category1" fld="1" subtotal="average" baseField="6" baseItem="1"/>
    <dataField name="Average of Average Price Category2" fld="2" subtotal="average" baseField="6" baseItem="1"/>
    <dataField name="Average of Average Price Category3" fld="3" subtotal="average" baseField="6" baseItem="1"/>
  </dataFields>
  <formats count="13">
    <format dxfId="333">
      <pivotArea outline="0" collapsedLevelsAreSubtotals="1" fieldPosition="0"/>
    </format>
    <format dxfId="332">
      <pivotArea type="all" dataOnly="0" outline="0" fieldPosition="0"/>
    </format>
    <format dxfId="331">
      <pivotArea outline="0" collapsedLevelsAreSubtotals="1" fieldPosition="0"/>
    </format>
    <format dxfId="330">
      <pivotArea field="6" type="button" dataOnly="0" labelOnly="1" outline="0" axis="axisRow" fieldPosition="0"/>
    </format>
    <format dxfId="329">
      <pivotArea dataOnly="0" labelOnly="1" fieldPosition="0">
        <references count="1">
          <reference field="6" count="3">
            <x v="1"/>
            <x v="2"/>
            <x v="3"/>
          </reference>
        </references>
      </pivotArea>
    </format>
    <format dxfId="328">
      <pivotArea dataOnly="0" labelOnly="1" grandRow="1" outline="0" fieldPosition="0"/>
    </format>
    <format dxfId="327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326">
      <pivotArea type="all" dataOnly="0" outline="0" fieldPosition="0"/>
    </format>
    <format dxfId="325">
      <pivotArea outline="0" collapsedLevelsAreSubtotals="1" fieldPosition="0"/>
    </format>
    <format dxfId="324">
      <pivotArea field="6" type="button" dataOnly="0" labelOnly="1" outline="0" axis="axisRow" fieldPosition="0"/>
    </format>
    <format dxfId="323">
      <pivotArea dataOnly="0" labelOnly="1" fieldPosition="0">
        <references count="1">
          <reference field="6" count="3">
            <x v="1"/>
            <x v="2"/>
            <x v="3"/>
          </reference>
        </references>
      </pivotArea>
    </format>
    <format dxfId="322">
      <pivotArea dataOnly="0" labelOnly="1" grandRow="1" outline="0" fieldPosition="0"/>
    </format>
    <format dxfId="321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63A3B94-5415-4A9A-B78E-CA6EAE079A55}" name="PivotTable4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H70:K74" firstHeaderRow="0" firstDataRow="1" firstDataCol="1"/>
  <pivotFields count="7">
    <pivotField numFmtId="17" showAll="0">
      <items count="3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t="default"/>
      </items>
    </pivotField>
    <pivotField dataField="1" numFmtId="167" showAll="0"/>
    <pivotField dataField="1" numFmtId="167" showAll="0"/>
    <pivotField dataField="1" numFmtId="167" showAll="0"/>
    <pivotField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Row" showAll="0">
      <items count="6">
        <item sd="0" x="0"/>
        <item sd="0" x="1"/>
        <item sd="0" x="2"/>
        <item sd="0" x="3"/>
        <item sd="0" x="4"/>
        <item t="default"/>
      </items>
    </pivotField>
  </pivotFields>
  <rowFields count="1">
    <field x="6"/>
  </rowFields>
  <rowItems count="4">
    <i>
      <x v="1"/>
    </i>
    <i>
      <x v="2"/>
    </i>
    <i>
      <x v="3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Average of Sales Volume Category1" fld="1" subtotal="average" baseField="6" baseItem="1"/>
    <dataField name="Average of Sales Volume Category2" fld="2" subtotal="average" baseField="6" baseItem="1"/>
    <dataField name="Average of Sales Volume Category3" fld="3" subtotal="average" baseField="6" baseItem="1"/>
  </dataFields>
  <formats count="13">
    <format dxfId="346">
      <pivotArea outline="0" collapsedLevelsAreSubtotals="1" fieldPosition="0"/>
    </format>
    <format dxfId="345">
      <pivotArea type="all" dataOnly="0" outline="0" fieldPosition="0"/>
    </format>
    <format dxfId="344">
      <pivotArea outline="0" collapsedLevelsAreSubtotals="1" fieldPosition="0"/>
    </format>
    <format dxfId="343">
      <pivotArea field="6" type="button" dataOnly="0" labelOnly="1" outline="0" axis="axisRow" fieldPosition="0"/>
    </format>
    <format dxfId="342">
      <pivotArea dataOnly="0" labelOnly="1" fieldPosition="0">
        <references count="1">
          <reference field="6" count="3">
            <x v="1"/>
            <x v="2"/>
            <x v="3"/>
          </reference>
        </references>
      </pivotArea>
    </format>
    <format dxfId="341">
      <pivotArea dataOnly="0" labelOnly="1" grandRow="1" outline="0" fieldPosition="0"/>
    </format>
    <format dxfId="340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339">
      <pivotArea type="all" dataOnly="0" outline="0" fieldPosition="0"/>
    </format>
    <format dxfId="338">
      <pivotArea outline="0" collapsedLevelsAreSubtotals="1" fieldPosition="0"/>
    </format>
    <format dxfId="337">
      <pivotArea field="6" type="button" dataOnly="0" labelOnly="1" outline="0" axis="axisRow" fieldPosition="0"/>
    </format>
    <format dxfId="336">
      <pivotArea dataOnly="0" labelOnly="1" fieldPosition="0">
        <references count="1">
          <reference field="6" count="3">
            <x v="1"/>
            <x v="2"/>
            <x v="3"/>
          </reference>
        </references>
      </pivotArea>
    </format>
    <format dxfId="335">
      <pivotArea dataOnly="0" labelOnly="1" grandRow="1" outline="0" fieldPosition="0"/>
    </format>
    <format dxfId="334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C3FA3F2-90BC-4144-BBD0-208A14F0B702}" name="PivotTable5" cacheId="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G65:I69" firstHeaderRow="0" firstDataRow="1" firstDataCol="1"/>
  <pivotFields count="6">
    <pivotField numFmtId="17" showAll="0">
      <items count="3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t="default"/>
      </items>
    </pivotField>
    <pivotField dataField="1" numFmtId="167" showAll="0"/>
    <pivotField dataField="1" numFmtId="167" showAll="0"/>
    <pivotField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Row" showAll="0">
      <items count="6">
        <item sd="0" x="0"/>
        <item sd="0" x="1"/>
        <item sd="0" x="2"/>
        <item sd="0" x="3"/>
        <item sd="0" x="4"/>
        <item t="default"/>
      </items>
    </pivotField>
  </pivotFields>
  <rowFields count="1">
    <field x="5"/>
  </rowFields>
  <rowItems count="4">
    <i>
      <x v="1"/>
    </i>
    <i>
      <x v="2"/>
    </i>
    <i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Average of Sales Volume (Units sold) Channel1" fld="1" subtotal="average" baseField="5" baseItem="1"/>
    <dataField name="Average of Sales Volume (Units sold) Channel2" fld="2" subtotal="average" baseField="5" baseItem="1"/>
  </dataFields>
  <formats count="13">
    <format dxfId="231">
      <pivotArea type="all" dataOnly="0" outline="0" fieldPosition="0"/>
    </format>
    <format dxfId="230">
      <pivotArea outline="0" collapsedLevelsAreSubtotals="1" fieldPosition="0"/>
    </format>
    <format dxfId="229">
      <pivotArea field="5" type="button" dataOnly="0" labelOnly="1" outline="0" axis="axisRow" fieldPosition="0"/>
    </format>
    <format dxfId="228">
      <pivotArea dataOnly="0" labelOnly="1" fieldPosition="0">
        <references count="1">
          <reference field="5" count="3">
            <x v="1"/>
            <x v="2"/>
            <x v="3"/>
          </reference>
        </references>
      </pivotArea>
    </format>
    <format dxfId="227">
      <pivotArea dataOnly="0" labelOnly="1" grandRow="1" outline="0" fieldPosition="0"/>
    </format>
    <format dxfId="22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25">
      <pivotArea type="all" dataOnly="0" outline="0" fieldPosition="0"/>
    </format>
    <format dxfId="224">
      <pivotArea outline="0" collapsedLevelsAreSubtotals="1" fieldPosition="0"/>
    </format>
    <format dxfId="223">
      <pivotArea field="5" type="button" dataOnly="0" labelOnly="1" outline="0" axis="axisRow" fieldPosition="0"/>
    </format>
    <format dxfId="222">
      <pivotArea dataOnly="0" labelOnly="1" fieldPosition="0">
        <references count="1">
          <reference field="5" count="3">
            <x v="1"/>
            <x v="2"/>
            <x v="3"/>
          </reference>
        </references>
      </pivotArea>
    </format>
    <format dxfId="221">
      <pivotArea dataOnly="0" labelOnly="1" grandRow="1" outline="0" fieldPosition="0"/>
    </format>
    <format dxfId="22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19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031A441-DAA1-42D6-B3F5-3DFC1F034734}" name="PivotTable4" cacheId="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B65:D69" firstHeaderRow="0" firstDataRow="1" firstDataCol="1"/>
  <pivotFields count="6">
    <pivotField numFmtId="17" showAll="0">
      <items count="3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t="default"/>
      </items>
    </pivotField>
    <pivotField dataField="1" numFmtId="167" showAll="0"/>
    <pivotField dataField="1" numFmtId="167" showAll="0"/>
    <pivotField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Row" showAll="0">
      <items count="6">
        <item sd="0" x="0"/>
        <item sd="0" x="1"/>
        <item sd="0" x="2"/>
        <item sd="0" x="3"/>
        <item sd="0" x="4"/>
        <item t="default"/>
      </items>
    </pivotField>
  </pivotFields>
  <rowFields count="1">
    <field x="5"/>
  </rowFields>
  <rowItems count="4">
    <i>
      <x v="1"/>
    </i>
    <i>
      <x v="2"/>
    </i>
    <i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Average of Sales Revenue Channel1" fld="1" subtotal="average" baseField="5" baseItem="1"/>
    <dataField name="Average of Sales Revenue Channel2" fld="2" subtotal="average" baseField="5" baseItem="1"/>
  </dataFields>
  <formats count="13">
    <format dxfId="244">
      <pivotArea outline="0" collapsedLevelsAreSubtotals="1" fieldPosition="0"/>
    </format>
    <format dxfId="243">
      <pivotArea type="all" dataOnly="0" outline="0" fieldPosition="0"/>
    </format>
    <format dxfId="242">
      <pivotArea outline="0" collapsedLevelsAreSubtotals="1" fieldPosition="0"/>
    </format>
    <format dxfId="241">
      <pivotArea field="5" type="button" dataOnly="0" labelOnly="1" outline="0" axis="axisRow" fieldPosition="0"/>
    </format>
    <format dxfId="240">
      <pivotArea dataOnly="0" labelOnly="1" fieldPosition="0">
        <references count="1">
          <reference field="5" count="3">
            <x v="1"/>
            <x v="2"/>
            <x v="3"/>
          </reference>
        </references>
      </pivotArea>
    </format>
    <format dxfId="239">
      <pivotArea dataOnly="0" labelOnly="1" grandRow="1" outline="0" fieldPosition="0"/>
    </format>
    <format dxfId="238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37">
      <pivotArea type="all" dataOnly="0" outline="0" fieldPosition="0"/>
    </format>
    <format dxfId="236">
      <pivotArea outline="0" collapsedLevelsAreSubtotals="1" fieldPosition="0"/>
    </format>
    <format dxfId="235">
      <pivotArea field="5" type="button" dataOnly="0" labelOnly="1" outline="0" axis="axisRow" fieldPosition="0"/>
    </format>
    <format dxfId="234">
      <pivotArea dataOnly="0" labelOnly="1" fieldPosition="0">
        <references count="1">
          <reference field="5" count="3">
            <x v="1"/>
            <x v="2"/>
            <x v="3"/>
          </reference>
        </references>
      </pivotArea>
    </format>
    <format dxfId="233">
      <pivotArea dataOnly="0" labelOnly="1" grandRow="1" outline="0" fieldPosition="0"/>
    </format>
    <format dxfId="23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06B70DB-1EBE-4F5E-9947-DECE075E0833}" name="PivotTable2" cacheId="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G58:I62" firstHeaderRow="0" firstDataRow="1" firstDataCol="1"/>
  <pivotFields count="6">
    <pivotField numFmtId="17" showAll="0">
      <items count="3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t="default"/>
      </items>
    </pivotField>
    <pivotField dataField="1" numFmtId="167" showAll="0"/>
    <pivotField dataField="1" numFmtId="167" showAll="0"/>
    <pivotField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Row" showAll="0">
      <items count="6">
        <item sd="0" x="0"/>
        <item sd="0" x="1"/>
        <item sd="0" x="2"/>
        <item sd="0" x="3"/>
        <item sd="0" x="4"/>
        <item t="default"/>
      </items>
    </pivotField>
  </pivotFields>
  <rowFields count="1">
    <field x="5"/>
  </rowFields>
  <rowItems count="4">
    <i>
      <x v="1"/>
    </i>
    <i>
      <x v="2"/>
    </i>
    <i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Sales Volume (Units sold) Channel1" fld="1" baseField="0" baseItem="0"/>
    <dataField name="Sum of Sales Volume (Units sold) Channel2" fld="2" baseField="0" baseItem="0"/>
  </dataFields>
  <formats count="12">
    <format dxfId="256">
      <pivotArea type="all" dataOnly="0" outline="0" fieldPosition="0"/>
    </format>
    <format dxfId="255">
      <pivotArea outline="0" collapsedLevelsAreSubtotals="1" fieldPosition="0"/>
    </format>
    <format dxfId="254">
      <pivotArea field="5" type="button" dataOnly="0" labelOnly="1" outline="0" axis="axisRow" fieldPosition="0"/>
    </format>
    <format dxfId="253">
      <pivotArea dataOnly="0" labelOnly="1" fieldPosition="0">
        <references count="1">
          <reference field="5" count="3">
            <x v="1"/>
            <x v="2"/>
            <x v="3"/>
          </reference>
        </references>
      </pivotArea>
    </format>
    <format dxfId="252">
      <pivotArea dataOnly="0" labelOnly="1" grandRow="1" outline="0" fieldPosition="0"/>
    </format>
    <format dxfId="25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50">
      <pivotArea type="all" dataOnly="0" outline="0" fieldPosition="0"/>
    </format>
    <format dxfId="249">
      <pivotArea outline="0" collapsedLevelsAreSubtotals="1" fieldPosition="0"/>
    </format>
    <format dxfId="248">
      <pivotArea field="5" type="button" dataOnly="0" labelOnly="1" outline="0" axis="axisRow" fieldPosition="0"/>
    </format>
    <format dxfId="247">
      <pivotArea dataOnly="0" labelOnly="1" fieldPosition="0">
        <references count="1">
          <reference field="5" count="3">
            <x v="1"/>
            <x v="2"/>
            <x v="3"/>
          </reference>
        </references>
      </pivotArea>
    </format>
    <format dxfId="246">
      <pivotArea dataOnly="0" labelOnly="1" grandRow="1" outline="0" fieldPosition="0"/>
    </format>
    <format dxfId="245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DA19033-2380-41D0-95DC-E9F4FABF7A64}" name="PivotTable1" cacheId="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B58:D62" firstHeaderRow="0" firstDataRow="1" firstDataCol="1"/>
  <pivotFields count="6">
    <pivotField numFmtId="17" showAll="0">
      <items count="3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t="default"/>
      </items>
    </pivotField>
    <pivotField dataField="1" numFmtId="167" showAll="0"/>
    <pivotField dataField="1" numFmtId="167" showAll="0"/>
    <pivotField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Row" showAll="0">
      <items count="6">
        <item sd="0" x="0"/>
        <item sd="0" x="1"/>
        <item sd="0" x="2"/>
        <item sd="0" x="3"/>
        <item sd="0" x="4"/>
        <item t="default"/>
      </items>
    </pivotField>
  </pivotFields>
  <rowFields count="1">
    <field x="5"/>
  </rowFields>
  <rowItems count="4">
    <i>
      <x v="1"/>
    </i>
    <i>
      <x v="2"/>
    </i>
    <i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Sales Revenue Channel1" fld="1" baseField="0" baseItem="0"/>
    <dataField name="Sum of Sales Revenue Channel2" fld="2" baseField="0" baseItem="0"/>
  </dataFields>
  <formats count="13">
    <format dxfId="269">
      <pivotArea outline="0" collapsedLevelsAreSubtotals="1" fieldPosition="0"/>
    </format>
    <format dxfId="268">
      <pivotArea type="all" dataOnly="0" outline="0" fieldPosition="0"/>
    </format>
    <format dxfId="267">
      <pivotArea outline="0" collapsedLevelsAreSubtotals="1" fieldPosition="0"/>
    </format>
    <format dxfId="266">
      <pivotArea field="5" type="button" dataOnly="0" labelOnly="1" outline="0" axis="axisRow" fieldPosition="0"/>
    </format>
    <format dxfId="265">
      <pivotArea dataOnly="0" labelOnly="1" fieldPosition="0">
        <references count="1">
          <reference field="5" count="3">
            <x v="1"/>
            <x v="2"/>
            <x v="3"/>
          </reference>
        </references>
      </pivotArea>
    </format>
    <format dxfId="264">
      <pivotArea dataOnly="0" labelOnly="1" grandRow="1" outline="0" fieldPosition="0"/>
    </format>
    <format dxfId="26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62">
      <pivotArea type="all" dataOnly="0" outline="0" fieldPosition="0"/>
    </format>
    <format dxfId="261">
      <pivotArea outline="0" collapsedLevelsAreSubtotals="1" fieldPosition="0"/>
    </format>
    <format dxfId="260">
      <pivotArea field="5" type="button" dataOnly="0" labelOnly="1" outline="0" axis="axisRow" fieldPosition="0"/>
    </format>
    <format dxfId="259">
      <pivotArea dataOnly="0" labelOnly="1" fieldPosition="0">
        <references count="1">
          <reference field="5" count="3">
            <x v="1"/>
            <x v="2"/>
            <x v="3"/>
          </reference>
        </references>
      </pivotArea>
    </format>
    <format dxfId="258">
      <pivotArea dataOnly="0" labelOnly="1" grandRow="1" outline="0" fieldPosition="0"/>
    </format>
    <format dxfId="257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5C0B227-86EF-4473-8DAD-75C26107E12B}" name="PivotTable6" cacheId="5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L58:N62" firstHeaderRow="0" firstDataRow="1" firstDataCol="1"/>
  <pivotFields count="6">
    <pivotField numFmtId="17" showAll="0">
      <items count="3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t="default"/>
      </items>
    </pivotField>
    <pivotField dataField="1" numFmtId="168" showAll="0"/>
    <pivotField dataField="1" numFmtId="168" showAll="0"/>
    <pivotField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Row" showAll="0">
      <items count="6">
        <item sd="0" x="0"/>
        <item sd="0" x="1"/>
        <item sd="0" x="2"/>
        <item sd="0" x="3"/>
        <item sd="0" x="4"/>
        <item t="default"/>
      </items>
    </pivotField>
  </pivotFields>
  <rowFields count="1">
    <field x="5"/>
  </rowFields>
  <rowItems count="4">
    <i>
      <x v="1"/>
    </i>
    <i>
      <x v="2"/>
    </i>
    <i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Average of Average Price Channel1" fld="1" subtotal="average" baseField="5" baseItem="1"/>
    <dataField name="Average of Average Price Channel2" fld="2" subtotal="average" baseField="5" baseItem="1"/>
  </dataFields>
  <formats count="13">
    <format dxfId="282">
      <pivotArea outline="0" collapsedLevelsAreSubtotals="1" fieldPosition="0"/>
    </format>
    <format dxfId="281">
      <pivotArea type="all" dataOnly="0" outline="0" fieldPosition="0"/>
    </format>
    <format dxfId="280">
      <pivotArea outline="0" collapsedLevelsAreSubtotals="1" fieldPosition="0"/>
    </format>
    <format dxfId="279">
      <pivotArea field="5" type="button" dataOnly="0" labelOnly="1" outline="0" axis="axisRow" fieldPosition="0"/>
    </format>
    <format dxfId="278">
      <pivotArea dataOnly="0" labelOnly="1" fieldPosition="0">
        <references count="1">
          <reference field="5" count="3">
            <x v="1"/>
            <x v="2"/>
            <x v="3"/>
          </reference>
        </references>
      </pivotArea>
    </format>
    <format dxfId="277">
      <pivotArea dataOnly="0" labelOnly="1" grandRow="1" outline="0" fieldPosition="0"/>
    </format>
    <format dxfId="27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75">
      <pivotArea type="all" dataOnly="0" outline="0" fieldPosition="0"/>
    </format>
    <format dxfId="274">
      <pivotArea outline="0" collapsedLevelsAreSubtotals="1" fieldPosition="0"/>
    </format>
    <format dxfId="273">
      <pivotArea field="5" type="button" dataOnly="0" labelOnly="1" outline="0" axis="axisRow" fieldPosition="0"/>
    </format>
    <format dxfId="272">
      <pivotArea dataOnly="0" labelOnly="1" fieldPosition="0">
        <references count="1">
          <reference field="5" count="3">
            <x v="1"/>
            <x v="2"/>
            <x v="3"/>
          </reference>
        </references>
      </pivotArea>
    </format>
    <format dxfId="271">
      <pivotArea dataOnly="0" labelOnly="1" grandRow="1" outline="0" fieldPosition="0"/>
    </format>
    <format dxfId="27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318128B-51C8-4343-A3D0-D8E9DC2FAB9B}" name="PivotTable15" cacheId="6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B42:F46" firstHeaderRow="0" firstDataRow="1" firstDataCol="1"/>
  <pivotFields count="8">
    <pivotField numFmtId="17" showAll="0">
      <items count="3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t="default"/>
      </items>
    </pivotField>
    <pivotField dataField="1" showAll="0">
      <items count="6">
        <item x="3"/>
        <item x="4"/>
        <item x="2"/>
        <item x="1"/>
        <item x="0"/>
        <item t="default"/>
      </items>
    </pivotField>
    <pivotField dataField="1" showAll="0">
      <items count="9">
        <item x="7"/>
        <item x="3"/>
        <item x="2"/>
        <item x="1"/>
        <item x="6"/>
        <item x="4"/>
        <item x="5"/>
        <item x="0"/>
        <item t="default"/>
      </items>
    </pivotField>
    <pivotField dataField="1" showAll="0">
      <items count="8">
        <item x="3"/>
        <item x="4"/>
        <item x="2"/>
        <item x="1"/>
        <item x="5"/>
        <item x="6"/>
        <item x="0"/>
        <item t="default"/>
      </items>
    </pivotField>
    <pivotField dataField="1" showAll="0">
      <items count="10">
        <item x="1"/>
        <item x="2"/>
        <item x="3"/>
        <item x="4"/>
        <item x="5"/>
        <item x="6"/>
        <item x="8"/>
        <item x="7"/>
        <item x="0"/>
        <item t="default"/>
      </items>
    </pivotField>
    <pivotField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Row" showAll="0">
      <items count="6">
        <item sd="0" x="0"/>
        <item sd="0" x="1"/>
        <item sd="0" x="2"/>
        <item sd="0" x="3"/>
        <item sd="0" x="4"/>
        <item t="default"/>
      </items>
    </pivotField>
  </pivotFields>
  <rowFields count="1">
    <field x="7"/>
  </rowFields>
  <rowItems count="4">
    <i>
      <x v="1"/>
    </i>
    <i>
      <x v="2"/>
    </i>
    <i>
      <x v="3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Average of Market Share Brand M Total" fld="1" subtotal="average" baseField="7" baseItem="1"/>
    <dataField name="Average of Brand PH Market Share" fld="2" subtotal="average" baseField="7" baseItem="1"/>
    <dataField name="Average of Brand B Market Share" fld="3" subtotal="average" baseField="7" baseItem="1"/>
    <dataField name="Average of Brand P Market Share" fld="4" subtotal="average" baseField="7" baseItem="1"/>
  </dataFields>
  <formats count="14">
    <format dxfId="197">
      <pivotArea type="all" dataOnly="0" outline="0" fieldPosition="0"/>
    </format>
    <format dxfId="196">
      <pivotArea outline="0" collapsedLevelsAreSubtotals="1" fieldPosition="0"/>
    </format>
    <format dxfId="195">
      <pivotArea field="7" type="button" dataOnly="0" labelOnly="1" outline="0" axis="axisRow" fieldPosition="0"/>
    </format>
    <format dxfId="194">
      <pivotArea dataOnly="0" labelOnly="1" fieldPosition="0">
        <references count="1">
          <reference field="7" count="3">
            <x v="1"/>
            <x v="2"/>
            <x v="3"/>
          </reference>
        </references>
      </pivotArea>
    </format>
    <format dxfId="193">
      <pivotArea dataOnly="0" labelOnly="1" grandRow="1" outline="0" fieldPosition="0"/>
    </format>
    <format dxfId="192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91">
      <pivotArea collapsedLevelsAreSubtotals="1" fieldPosition="0">
        <references count="1">
          <reference field="7" count="2">
            <x v="2"/>
            <x v="3"/>
          </reference>
        </references>
      </pivotArea>
    </format>
    <format dxfId="190">
      <pivotArea grandRow="1" outline="0" collapsedLevelsAreSubtotals="1" fieldPosition="0"/>
    </format>
    <format dxfId="189">
      <pivotArea type="all" dataOnly="0" outline="0" fieldPosition="0"/>
    </format>
    <format dxfId="188">
      <pivotArea outline="0" collapsedLevelsAreSubtotals="1" fieldPosition="0"/>
    </format>
    <format dxfId="187">
      <pivotArea field="7" type="button" dataOnly="0" labelOnly="1" outline="0" axis="axisRow" fieldPosition="0"/>
    </format>
    <format dxfId="186">
      <pivotArea dataOnly="0" labelOnly="1" fieldPosition="0">
        <references count="1">
          <reference field="7" count="3">
            <x v="1"/>
            <x v="2"/>
            <x v="3"/>
          </reference>
        </references>
      </pivotArea>
    </format>
    <format dxfId="185">
      <pivotArea dataOnly="0" labelOnly="1" grandRow="1" outline="0" fieldPosition="0"/>
    </format>
    <format dxfId="184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1422FA8-978A-49C8-B687-124F8CB010ED}" name="PivotTable4" cacheId="9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B79:G83" firstHeaderRow="0" firstDataRow="1" firstDataCol="1"/>
  <pivotFields count="9">
    <pivotField numFmtId="17" showAll="0">
      <items count="3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t="default"/>
      </items>
    </pivotField>
    <pivotField dataField="1" showAll="0">
      <items count="6">
        <item x="3"/>
        <item x="4"/>
        <item x="2"/>
        <item x="1"/>
        <item x="0"/>
        <item t="default"/>
      </items>
    </pivotField>
    <pivotField dataField="1" showAll="0">
      <items count="9">
        <item x="7"/>
        <item x="3"/>
        <item x="2"/>
        <item x="1"/>
        <item x="6"/>
        <item x="4"/>
        <item x="5"/>
        <item x="0"/>
        <item t="default"/>
      </items>
    </pivotField>
    <pivotField dataField="1" showAll="0">
      <items count="8">
        <item x="3"/>
        <item x="4"/>
        <item x="2"/>
        <item x="1"/>
        <item x="5"/>
        <item x="6"/>
        <item x="0"/>
        <item t="default"/>
      </items>
    </pivotField>
    <pivotField dataField="1" showAll="0">
      <items count="10">
        <item x="1"/>
        <item x="2"/>
        <item x="3"/>
        <item x="4"/>
        <item x="5"/>
        <item x="6"/>
        <item x="8"/>
        <item x="7"/>
        <item x="0"/>
        <item t="default"/>
      </items>
    </pivotField>
    <pivotField dataField="1" showAll="0">
      <items count="13">
        <item x="11"/>
        <item x="10"/>
        <item x="9"/>
        <item x="7"/>
        <item x="6"/>
        <item x="8"/>
        <item x="1"/>
        <item x="2"/>
        <item x="4"/>
        <item x="5"/>
        <item x="3"/>
        <item x="0"/>
        <item t="default"/>
      </items>
    </pivotField>
    <pivotField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Row" showAll="0">
      <items count="6">
        <item sd="0" x="0"/>
        <item sd="0" x="1"/>
        <item sd="0" x="2"/>
        <item sd="0" x="3"/>
        <item sd="0" x="4"/>
        <item t="default"/>
      </items>
    </pivotField>
  </pivotFields>
  <rowFields count="1">
    <field x="8"/>
  </rowFields>
  <rowItems count="4">
    <i>
      <x v="1"/>
    </i>
    <i>
      <x v="2"/>
    </i>
    <i>
      <x v="3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Average of Market Share Brand M Total" fld="1" subtotal="average" baseField="8" baseItem="1"/>
    <dataField name="Average of Brand B Market Share" fld="3" subtotal="average" baseField="8" baseItem="1"/>
    <dataField name="Average of Brand PH Market Share" fld="2" subtotal="average" baseField="8" baseItem="1"/>
    <dataField name="Average of Brand P Market Share" fld="4" subtotal="average" baseField="8" baseItem="1"/>
    <dataField name="Average of Others" fld="5" subtotal="average" baseField="8" baseItem="1"/>
  </dataFields>
  <formats count="14">
    <format dxfId="211">
      <pivotArea collapsedLevelsAreSubtotals="1" fieldPosition="0">
        <references count="1">
          <reference field="8" count="2">
            <x v="2"/>
            <x v="3"/>
          </reference>
        </references>
      </pivotArea>
    </format>
    <format dxfId="210">
      <pivotArea grandRow="1" outline="0" collapsedLevelsAreSubtotals="1" fieldPosition="0"/>
    </format>
    <format dxfId="209">
      <pivotArea type="all" dataOnly="0" outline="0" fieldPosition="0"/>
    </format>
    <format dxfId="208">
      <pivotArea outline="0" collapsedLevelsAreSubtotals="1" fieldPosition="0"/>
    </format>
    <format dxfId="207">
      <pivotArea field="8" type="button" dataOnly="0" labelOnly="1" outline="0" axis="axisRow" fieldPosition="0"/>
    </format>
    <format dxfId="206">
      <pivotArea dataOnly="0" labelOnly="1" fieldPosition="0">
        <references count="1">
          <reference field="8" count="3">
            <x v="1"/>
            <x v="2"/>
            <x v="3"/>
          </reference>
        </references>
      </pivotArea>
    </format>
    <format dxfId="205">
      <pivotArea dataOnly="0" labelOnly="1" grandRow="1" outline="0" fieldPosition="0"/>
    </format>
    <format dxfId="204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203">
      <pivotArea type="all" dataOnly="0" outline="0" fieldPosition="0"/>
    </format>
    <format dxfId="202">
      <pivotArea outline="0" collapsedLevelsAreSubtotals="1" fieldPosition="0"/>
    </format>
    <format dxfId="201">
      <pivotArea field="8" type="button" dataOnly="0" labelOnly="1" outline="0" axis="axisRow" fieldPosition="0"/>
    </format>
    <format dxfId="200">
      <pivotArea dataOnly="0" labelOnly="1" fieldPosition="0">
        <references count="1">
          <reference field="8" count="3">
            <x v="1"/>
            <x v="2"/>
            <x v="3"/>
          </reference>
        </references>
      </pivotArea>
    </format>
    <format dxfId="199">
      <pivotArea dataOnly="0" labelOnly="1" grandRow="1" outline="0" fieldPosition="0"/>
    </format>
    <format dxfId="198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48FE08E-EC1B-48D5-818C-04DCD4568FC5}" name="PivotTable16" cacheId="7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I42:L46" firstHeaderRow="0" firstDataRow="1" firstDataCol="1"/>
  <pivotFields count="7">
    <pivotField numFmtId="17" showAll="0">
      <items count="3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t="default"/>
      </items>
    </pivotField>
    <pivotField dataField="1" numFmtId="168" showAll="0"/>
    <pivotField dataField="1" showAll="0">
      <items count="13">
        <item x="1"/>
        <item x="2"/>
        <item x="3"/>
        <item x="4"/>
        <item x="5"/>
        <item x="6"/>
        <item x="7"/>
        <item x="8"/>
        <item x="9"/>
        <item x="10"/>
        <item x="11"/>
        <item x="0"/>
        <item t="default"/>
      </items>
    </pivotField>
    <pivotField dataField="1" showAll="0">
      <items count="8">
        <item x="1"/>
        <item x="2"/>
        <item x="3"/>
        <item x="4"/>
        <item x="5"/>
        <item x="6"/>
        <item x="0"/>
        <item t="default"/>
      </items>
    </pivotField>
    <pivotField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Row" showAll="0">
      <items count="6">
        <item sd="0" x="0"/>
        <item sd="0" x="1"/>
        <item sd="0" x="2"/>
        <item sd="0" x="3"/>
        <item sd="0" x="4"/>
        <item t="default"/>
      </items>
    </pivotField>
  </pivotFields>
  <rowFields count="1">
    <field x="6"/>
  </rowFields>
  <rowItems count="4">
    <i>
      <x v="1"/>
    </i>
    <i>
      <x v="2"/>
    </i>
    <i>
      <x v="3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Average of Brand M Average Price Total" fld="1" subtotal="average" baseField="6" baseItem="1"/>
    <dataField name="Average of Brand B Average Price $" fld="2" subtotal="average" baseField="6" baseItem="1"/>
    <dataField name="Average of Brand P Price $" fld="3" subtotal="average" baseField="6" baseItem="1"/>
  </dataFields>
  <formats count="7">
    <format dxfId="218">
      <pivotArea outline="0" collapsedLevelsAreSubtotals="1" fieldPosition="0"/>
    </format>
    <format dxfId="217">
      <pivotArea type="all" dataOnly="0" outline="0" fieldPosition="0"/>
    </format>
    <format dxfId="216">
      <pivotArea outline="0" collapsedLevelsAreSubtotals="1" fieldPosition="0"/>
    </format>
    <format dxfId="215">
      <pivotArea field="6" type="button" dataOnly="0" labelOnly="1" outline="0" axis="axisRow" fieldPosition="0"/>
    </format>
    <format dxfId="214">
      <pivotArea dataOnly="0" labelOnly="1" fieldPosition="0">
        <references count="1">
          <reference field="6" count="3">
            <x v="1"/>
            <x v="2"/>
            <x v="3"/>
          </reference>
        </references>
      </pivotArea>
    </format>
    <format dxfId="213">
      <pivotArea dataOnly="0" labelOnly="1" grandRow="1" outline="0" fieldPosition="0"/>
    </format>
    <format dxfId="212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1D8CC2C-7DFE-4919-A17F-3AA000C5DEDC}" name="PivotTable9" cacheId="1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B60:K64" firstHeaderRow="0" firstDataRow="1" firstDataCol="1"/>
  <pivotFields count="30">
    <pivotField numFmtId="17" showAll="0">
      <items count="3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t="default"/>
      </items>
    </pivotField>
    <pivotField numFmtId="164" showAll="0"/>
    <pivotField numFmtId="164" showAll="0"/>
    <pivotField showAll="0"/>
    <pivotField numFmtId="164" showAll="0"/>
    <pivotField dataField="1" numFmtId="164" showAll="0"/>
    <pivotField dataField="1" numFmtId="164" showAll="0"/>
    <pivotField dataField="1"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numFmtId="165" showAll="0"/>
    <pivotField showAll="0"/>
    <pivotField showAll="0"/>
    <pivotField showAll="0"/>
    <pivotField showAll="0"/>
    <pivotField showAll="0"/>
    <pivotField showAll="0"/>
    <pivotField showAll="0" defaultSubtotal="0">
      <items count="14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</items>
    </pivotField>
    <pivotField showAll="0" defaultSubtotal="0">
      <items count="6">
        <item sd="0" x="0"/>
        <item sd="0" x="1"/>
        <item sd="0" x="2"/>
        <item sd="0" x="3"/>
        <item sd="0" x="4"/>
        <item sd="0" x="5"/>
      </items>
    </pivotField>
    <pivotField axis="axisRow" showAll="0" defaultSubtotal="0">
      <items count="5">
        <item sd="0" x="0"/>
        <item sd="0" x="1"/>
        <item sd="0" x="2"/>
        <item sd="0" x="3"/>
        <item sd="0" x="4"/>
      </items>
    </pivotField>
  </pivotFields>
  <rowFields count="1">
    <field x="29"/>
  </rowFields>
  <rowItems count="4">
    <i>
      <x v="1"/>
    </i>
    <i>
      <x v="2"/>
    </i>
    <i>
      <x v="3"/>
    </i>
    <i t="grand">
      <x/>
    </i>
  </rowItems>
  <colFields count="1">
    <field x="-2"/>
  </colFields>
  <colItems count="9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</colItems>
  <dataFields count="9">
    <dataField name="Sum of Sales Revenue Category1" fld="5" baseField="28" baseItem="1"/>
    <dataField name="Sum of Sales Volume Category1" fld="6" baseField="28" baseItem="1"/>
    <dataField name="Average of Average Price Category1" fld="7" subtotal="average" baseField="28" baseItem="1" numFmtId="168"/>
    <dataField name="Average of Sales Revenue Category2" fld="14" subtotal="average" baseField="28" baseItem="1"/>
    <dataField name="Average of Sales Volume Category2" fld="15" subtotal="average" baseField="28" baseItem="1"/>
    <dataField name="Average of Average Price Category2" fld="16" subtotal="average" baseField="28" baseItem="1" numFmtId="168"/>
    <dataField name="Average of Sales Revenue Category3" fld="17" subtotal="average" baseField="28" baseItem="1"/>
    <dataField name="Average of Sales Volume Category3" fld="18" subtotal="average" baseField="28" baseItem="1"/>
    <dataField name="Average of Average Price Category3" fld="19" subtotal="average" baseField="28" baseItem="1" numFmtId="168"/>
  </dataFields>
  <formats count="18">
    <format dxfId="364">
      <pivotArea outline="0" collapsedLevelsAreSubtotals="1" fieldPosition="0"/>
    </format>
    <format dxfId="363">
      <pivotArea outline="0" collapsedLevelsAreSubtotals="1" fieldPosition="0">
        <references count="1">
          <reference field="4294967294" count="1" selected="0">
            <x v="8"/>
          </reference>
        </references>
      </pivotArea>
    </format>
    <format dxfId="362">
      <pivotArea outline="0" collapsedLevelsAreSubtotals="1" fieldPosition="0">
        <references count="1">
          <reference field="4294967294" count="1" selected="0">
            <x v="5"/>
          </reference>
        </references>
      </pivotArea>
    </format>
    <format dxfId="361">
      <pivotArea outline="0" collapsedLevelsAreSubtotals="1" fieldPosition="0">
        <references count="1">
          <reference field="4294967294" count="1" selected="0">
            <x v="2"/>
          </reference>
        </references>
      </pivotArea>
    </format>
    <format dxfId="360">
      <pivotArea type="all" dataOnly="0" outline="0" fieldPosition="0"/>
    </format>
    <format dxfId="359">
      <pivotArea outline="0" collapsedLevelsAreSubtotals="1" fieldPosition="0"/>
    </format>
    <format dxfId="358">
      <pivotArea field="29" type="button" dataOnly="0" labelOnly="1" outline="0" axis="axisRow" fieldPosition="0"/>
    </format>
    <format dxfId="357">
      <pivotArea dataOnly="0" labelOnly="1" fieldPosition="0">
        <references count="1">
          <reference field="29" count="3">
            <x v="1"/>
            <x v="2"/>
            <x v="3"/>
          </reference>
        </references>
      </pivotArea>
    </format>
    <format dxfId="356">
      <pivotArea dataOnly="0" labelOnly="1" grandRow="1" outline="0" fieldPosition="0"/>
    </format>
    <format dxfId="355">
      <pivotArea dataOnly="0" labelOnly="1" outline="0" fieldPosition="0">
        <references count="1">
          <reference field="4294967294" count="9">
            <x v="0"/>
            <x v="1"/>
            <x v="2"/>
            <x v="3"/>
            <x v="4"/>
            <x v="5"/>
            <x v="6"/>
            <x v="7"/>
            <x v="8"/>
          </reference>
        </references>
      </pivotArea>
    </format>
    <format dxfId="354">
      <pivotArea type="all" dataOnly="0" outline="0" fieldPosition="0"/>
    </format>
    <format dxfId="353">
      <pivotArea outline="0" collapsedLevelsAreSubtotals="1" fieldPosition="0"/>
    </format>
    <format dxfId="352">
      <pivotArea field="29" type="button" dataOnly="0" labelOnly="1" outline="0" axis="axisRow" fieldPosition="0"/>
    </format>
    <format dxfId="351">
      <pivotArea dataOnly="0" labelOnly="1" fieldPosition="0">
        <references count="1">
          <reference field="29" count="3">
            <x v="1"/>
            <x v="2"/>
            <x v="3"/>
          </reference>
        </references>
      </pivotArea>
    </format>
    <format dxfId="350">
      <pivotArea dataOnly="0" labelOnly="1" grandRow="1" outline="0" fieldPosition="0"/>
    </format>
    <format dxfId="349">
      <pivotArea dataOnly="0" labelOnly="1" outline="0" fieldPosition="0">
        <references count="1">
          <reference field="4294967294" count="9">
            <x v="0"/>
            <x v="1"/>
            <x v="2"/>
            <x v="3"/>
            <x v="4"/>
            <x v="5"/>
            <x v="6"/>
            <x v="7"/>
            <x v="8"/>
          </reference>
        </references>
      </pivotArea>
    </format>
    <format dxfId="348">
      <pivotArea dataOnly="0" labelOnly="1" fieldPosition="0">
        <references count="1">
          <reference field="29" count="3">
            <x v="1"/>
            <x v="2"/>
            <x v="3"/>
          </reference>
        </references>
      </pivotArea>
    </format>
    <format dxfId="347">
      <pivotArea dataOnly="0" labelOnly="1" fieldPosition="0">
        <references count="1">
          <reference field="29" count="3">
            <x v="1"/>
            <x v="2"/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0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3BC237E-420A-4882-9DEE-FFA3C5CA6329}" name="PivotTable1" cacheId="1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C50:K54" firstHeaderRow="0" firstDataRow="1" firstDataCol="1"/>
  <pivotFields count="12">
    <pivotField numFmtId="17" showAll="0">
      <items count="3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t="default"/>
      </items>
    </pivotField>
    <pivotField dataField="1" showAll="0"/>
    <pivotField dataField="1" numFmtId="167" showAll="0"/>
    <pivotField dataField="1" numFmtId="167" showAll="0"/>
    <pivotField dataField="1" numFmtId="167" showAll="0"/>
    <pivotField dataField="1" numFmtId="166" showAll="0"/>
    <pivotField dataField="1" showAll="0"/>
    <pivotField dataField="1" showAll="0"/>
    <pivotField dataField="1" showAll="0"/>
    <pivotField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Row" showAll="0">
      <items count="6">
        <item sd="0" x="0"/>
        <item sd="0" x="1"/>
        <item sd="0" x="2"/>
        <item sd="0" x="3"/>
        <item sd="0" x="4"/>
        <item t="default"/>
      </items>
    </pivotField>
  </pivotFields>
  <rowFields count="1">
    <field x="11"/>
  </rowFields>
  <rowItems count="4">
    <i>
      <x v="1"/>
    </i>
    <i>
      <x v="2"/>
    </i>
    <i>
      <x v="3"/>
    </i>
    <i t="grand">
      <x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dataFields count="8">
    <dataField name="Sum of Programmatic Display Spends" fld="2" baseField="0" baseItem="0"/>
    <dataField name="Sum of Google Display Spend" fld="3" baseField="0" baseItem="0"/>
    <dataField name="Sum of Direct Display Spend" fld="4" baseField="0" baseItem="0"/>
    <dataField name="Sum of Meta1 Spends" fld="5" baseField="0" baseItem="0" numFmtId="166"/>
    <dataField name="Sum of Programmatic Video Spends" fld="6" baseField="0" baseItem="0"/>
    <dataField name="Sum of Youtube Spends" fld="7" baseField="0" baseItem="0"/>
    <dataField name="Sum of Meta2 Spends" fld="8" baseField="0" baseItem="0"/>
    <dataField name="Sum of Paid Search Spends" fld="1" baseField="0" baseItem="0"/>
  </dataFields>
  <formats count="21">
    <format dxfId="157">
      <pivotArea type="all" dataOnly="0" outline="0" fieldPosition="0"/>
    </format>
    <format dxfId="156">
      <pivotArea outline="0" collapsedLevelsAreSubtotals="1" fieldPosition="0"/>
    </format>
    <format dxfId="155">
      <pivotArea field="11" type="button" dataOnly="0" labelOnly="1" outline="0" axis="axisRow" fieldPosition="0"/>
    </format>
    <format dxfId="154">
      <pivotArea dataOnly="0" labelOnly="1" fieldPosition="0">
        <references count="1">
          <reference field="11" count="3">
            <x v="1"/>
            <x v="2"/>
            <x v="3"/>
          </reference>
        </references>
      </pivotArea>
    </format>
    <format dxfId="153">
      <pivotArea dataOnly="0" labelOnly="1" grandRow="1" outline="0" fieldPosition="0"/>
    </format>
    <format dxfId="152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51">
      <pivotArea outline="0" collapsedLevelsAreSubtotals="1" fieldPosition="0"/>
    </format>
    <format dxfId="150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49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48">
      <pivotArea outline="0" collapsedLevelsAreSubtotals="1" fieldPosition="0"/>
    </format>
    <format dxfId="147">
      <pivotArea outline="0" collapsedLevelsAreSubtotals="1" fieldPosition="0"/>
    </format>
    <format dxfId="146">
      <pivotArea dataOnly="0" labelOnly="1" fieldPosition="0">
        <references count="1">
          <reference field="11" count="3">
            <x v="1"/>
            <x v="2"/>
            <x v="3"/>
          </reference>
        </references>
      </pivotArea>
    </format>
    <format dxfId="145">
      <pivotArea dataOnly="0" labelOnly="1" grandRow="1" outline="0" fieldPosition="0"/>
    </format>
    <format dxfId="144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  <format dxfId="143">
      <pivotArea type="all" dataOnly="0" outline="0" fieldPosition="0"/>
    </format>
    <format dxfId="142">
      <pivotArea outline="0" collapsedLevelsAreSubtotals="1" fieldPosition="0"/>
    </format>
    <format dxfId="141">
      <pivotArea field="11" type="button" dataOnly="0" labelOnly="1" outline="0" axis="axisRow" fieldPosition="0"/>
    </format>
    <format dxfId="140">
      <pivotArea dataOnly="0" labelOnly="1" fieldPosition="0">
        <references count="1">
          <reference field="11" count="3">
            <x v="1"/>
            <x v="2"/>
            <x v="3"/>
          </reference>
        </references>
      </pivotArea>
    </format>
    <format dxfId="139">
      <pivotArea dataOnly="0" labelOnly="1" grandRow="1" outline="0" fieldPosition="0"/>
    </format>
    <format dxfId="138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  <format dxfId="137">
      <pivotArea dataOnly="0" labelOnly="1" outline="0" fieldPosition="0">
        <references count="1">
          <reference field="4294967294" count="1">
            <x v="7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30BB2E1-0785-45AC-80F4-1F87CC9EA4CE}" name="PivotTable2" cacheId="1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C58:K62" firstHeaderRow="0" firstDataRow="1" firstDataCol="1"/>
  <pivotFields count="12">
    <pivotField numFmtId="17" showAll="0">
      <items count="3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t="default"/>
      </items>
    </pivotField>
    <pivotField dataField="1" showAll="0"/>
    <pivotField dataField="1" numFmtId="167" showAll="0"/>
    <pivotField dataField="1" numFmtId="167" showAll="0"/>
    <pivotField dataField="1" numFmtId="167" showAll="0"/>
    <pivotField dataField="1" numFmtId="166" showAll="0"/>
    <pivotField dataField="1" showAll="0"/>
    <pivotField dataField="1" showAll="0"/>
    <pivotField dataField="1" showAll="0"/>
    <pivotField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Row" showAll="0">
      <items count="6">
        <item sd="0" x="0"/>
        <item sd="0" x="1"/>
        <item sd="0" x="2"/>
        <item sd="0" x="3"/>
        <item sd="0" x="4"/>
        <item t="default"/>
      </items>
    </pivotField>
  </pivotFields>
  <rowFields count="1">
    <field x="11"/>
  </rowFields>
  <rowItems count="4">
    <i>
      <x v="1"/>
    </i>
    <i>
      <x v="2"/>
    </i>
    <i>
      <x v="3"/>
    </i>
    <i t="grand">
      <x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dataFields count="8">
    <dataField name="Average of Paid Search Spends" fld="1" subtotal="average" baseField="11" baseItem="1"/>
    <dataField name="Average of Programmatic Display Spends" fld="2" subtotal="average" baseField="11" baseItem="1"/>
    <dataField name="Average of Google Display Spend" fld="3" subtotal="average" baseField="11" baseItem="1"/>
    <dataField name="Average of Direct Display Spend" fld="4" subtotal="average" baseField="11" baseItem="1"/>
    <dataField name="Average of Meta1 Spends" fld="5" subtotal="average" baseField="11" baseItem="1" numFmtId="166"/>
    <dataField name="Average of Programmatic Video Spends" fld="6" subtotal="average" baseField="11" baseItem="1"/>
    <dataField name="Average of Youtube Spends" fld="7" subtotal="average" baseField="11" baseItem="1"/>
    <dataField name="Average of Meta2 Spends" fld="8" subtotal="average" baseField="11" baseItem="1"/>
  </dataFields>
  <formats count="26">
    <format dxfId="183">
      <pivotArea type="all" dataOnly="0" outline="0" fieldPosition="0"/>
    </format>
    <format dxfId="182">
      <pivotArea outline="0" collapsedLevelsAreSubtotals="1" fieldPosition="0"/>
    </format>
    <format dxfId="181">
      <pivotArea field="11" type="button" dataOnly="0" labelOnly="1" outline="0" axis="axisRow" fieldPosition="0"/>
    </format>
    <format dxfId="180">
      <pivotArea dataOnly="0" labelOnly="1" fieldPosition="0">
        <references count="1">
          <reference field="11" count="3">
            <x v="1"/>
            <x v="2"/>
            <x v="3"/>
          </reference>
        </references>
      </pivotArea>
    </format>
    <format dxfId="179">
      <pivotArea dataOnly="0" labelOnly="1" grandRow="1" outline="0" fieldPosition="0"/>
    </format>
    <format dxfId="178">
      <pivotArea dataOnly="0" labelOnly="1" outline="0" fieldPosition="0">
        <references count="1">
          <reference field="4294967294" count="3">
            <x v="1"/>
            <x v="2"/>
            <x v="3"/>
          </reference>
        </references>
      </pivotArea>
    </format>
    <format dxfId="177">
      <pivotArea outline="0" collapsedLevelsAreSubtotals="1" fieldPosition="0"/>
    </format>
    <format dxfId="176">
      <pivotArea dataOnly="0" labelOnly="1" outline="0" fieldPosition="0">
        <references count="1">
          <reference field="4294967294" count="3">
            <x v="1"/>
            <x v="2"/>
            <x v="3"/>
          </reference>
        </references>
      </pivotArea>
    </format>
    <format dxfId="175">
      <pivotArea dataOnly="0" labelOnly="1" outline="0" fieldPosition="0">
        <references count="1">
          <reference field="4294967294" count="3">
            <x v="1"/>
            <x v="2"/>
            <x v="3"/>
          </reference>
        </references>
      </pivotArea>
    </format>
    <format dxfId="174">
      <pivotArea outline="0" collapsedLevelsAreSubtotals="1" fieldPosition="0"/>
    </format>
    <format dxfId="173">
      <pivotArea outline="0" collapsedLevelsAreSubtotals="1" fieldPosition="0"/>
    </format>
    <format dxfId="172">
      <pivotArea field="11" type="button" dataOnly="0" labelOnly="1" outline="0" axis="axisRow" fieldPosition="0"/>
    </format>
    <format dxfId="171">
      <pivotArea dataOnly="0" labelOnly="1" fieldPosition="0">
        <references count="1">
          <reference field="11" count="3">
            <x v="1"/>
            <x v="2"/>
            <x v="3"/>
          </reference>
        </references>
      </pivotArea>
    </format>
    <format dxfId="170">
      <pivotArea dataOnly="0" labelOnly="1" grandRow="1" outline="0" fieldPosition="0"/>
    </format>
    <format dxfId="169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68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167">
      <pivotArea dataOnly="0" labelOnly="1" outline="0" fieldPosition="0">
        <references count="1">
          <reference field="4294967294" count="1">
            <x v="5"/>
          </reference>
        </references>
      </pivotArea>
    </format>
    <format dxfId="166">
      <pivotArea dataOnly="0" labelOnly="1" outline="0" fieldPosition="0">
        <references count="1">
          <reference field="4294967294" count="1">
            <x v="6"/>
          </reference>
        </references>
      </pivotArea>
    </format>
    <format dxfId="165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164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163">
      <pivotArea type="all" dataOnly="0" outline="0" fieldPosition="0"/>
    </format>
    <format dxfId="162">
      <pivotArea outline="0" collapsedLevelsAreSubtotals="1" fieldPosition="0"/>
    </format>
    <format dxfId="161">
      <pivotArea field="11" type="button" dataOnly="0" labelOnly="1" outline="0" axis="axisRow" fieldPosition="0"/>
    </format>
    <format dxfId="160">
      <pivotArea dataOnly="0" labelOnly="1" fieldPosition="0">
        <references count="1">
          <reference field="11" count="3">
            <x v="1"/>
            <x v="2"/>
            <x v="3"/>
          </reference>
        </references>
      </pivotArea>
    </format>
    <format dxfId="159">
      <pivotArea dataOnly="0" labelOnly="1" grandRow="1" outline="0" fieldPosition="0"/>
    </format>
    <format dxfId="158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1C0E898-B026-4680-91FE-7BDC4BE18BCD}" name="PivotTable4" cacheId="12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C50:H54" firstHeaderRow="0" firstDataRow="1" firstDataCol="1"/>
  <pivotFields count="9">
    <pivotField numFmtId="17" showAll="0">
      <items count="3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t="default"/>
      </items>
    </pivotField>
    <pivotField dataField="1" numFmtId="167" showAll="0"/>
    <pivotField dataField="1" numFmtId="167" showAll="0"/>
    <pivotField dataField="1" numFmtId="167" showAll="0"/>
    <pivotField dataField="1" numFmtId="167" showAll="0"/>
    <pivotField dataField="1" numFmtId="167" showAll="0"/>
    <pivotField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Row" showAll="0">
      <items count="6">
        <item sd="0" x="0"/>
        <item sd="0" x="1"/>
        <item sd="0" x="2"/>
        <item sd="0" x="3"/>
        <item sd="0" x="4"/>
        <item t="default"/>
      </items>
    </pivotField>
  </pivotFields>
  <rowFields count="1">
    <field x="8"/>
  </rowFields>
  <rowItems count="4">
    <i>
      <x v="1"/>
    </i>
    <i>
      <x v="2"/>
    </i>
    <i>
      <x v="3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Average of TV Spends" fld="1" subtotal="average" baseField="8" baseItem="1"/>
    <dataField name="Average of Radio Spends" fld="2" subtotal="average" baseField="8" baseItem="1"/>
    <dataField name="Average of Outdoor Spends" fld="3" subtotal="average" baseField="8" baseItem="1"/>
    <dataField name="Average of Digital_media_total" fld="4" subtotal="average" baseField="8" baseItem="1"/>
    <dataField name="Average of Influencer Marketing Spends" fld="5" subtotal="average" baseField="8" baseItem="1"/>
  </dataFields>
  <formats count="11">
    <format dxfId="126">
      <pivotArea type="all" dataOnly="0" outline="0" fieldPosition="0"/>
    </format>
    <format dxfId="125">
      <pivotArea outline="0" collapsedLevelsAreSubtotals="1" fieldPosition="0"/>
    </format>
    <format dxfId="124">
      <pivotArea field="8" type="button" dataOnly="0" labelOnly="1" outline="0" axis="axisRow" fieldPosition="0"/>
    </format>
    <format dxfId="123">
      <pivotArea dataOnly="0" labelOnly="1" fieldPosition="0">
        <references count="1">
          <reference field="8" count="3">
            <x v="1"/>
            <x v="2"/>
            <x v="3"/>
          </reference>
        </references>
      </pivotArea>
    </format>
    <format dxfId="122">
      <pivotArea dataOnly="0" labelOnly="1" grandRow="1" outline="0" fieldPosition="0"/>
    </format>
    <format dxfId="121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20">
      <pivotArea outline="0" collapsedLevelsAreSubtotals="1" fieldPosition="0"/>
    </format>
    <format dxfId="119">
      <pivotArea outline="0" collapsedLevelsAreSubtotals="1" fieldPosition="0"/>
    </format>
    <format dxfId="118">
      <pivotArea field="8" type="button" dataOnly="0" labelOnly="1" outline="0" axis="axisRow" fieldPosition="0"/>
    </format>
    <format dxfId="117">
      <pivotArea dataOnly="0" labelOnly="1" fieldPosition="0">
        <references count="1">
          <reference field="8" count="3">
            <x v="1"/>
            <x v="2"/>
            <x v="3"/>
          </reference>
        </references>
      </pivotArea>
    </format>
    <format dxfId="116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6180603-F145-4105-8D33-7EEFA2772E77}" name="PivotTable3" cacheId="12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C43:H47" firstHeaderRow="0" firstDataRow="1" firstDataCol="1"/>
  <pivotFields count="9">
    <pivotField numFmtId="17" showAll="0">
      <items count="3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t="default"/>
      </items>
    </pivotField>
    <pivotField dataField="1" numFmtId="167" showAll="0"/>
    <pivotField dataField="1" numFmtId="167" showAll="0"/>
    <pivotField dataField="1" numFmtId="167" showAll="0"/>
    <pivotField dataField="1" numFmtId="167" showAll="0"/>
    <pivotField dataField="1" numFmtId="167" showAll="0"/>
    <pivotField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Row" showAll="0">
      <items count="6">
        <item sd="0" x="0"/>
        <item sd="0" x="1"/>
        <item sd="0" x="2"/>
        <item sd="0" x="3"/>
        <item sd="0" x="4"/>
        <item t="default"/>
      </items>
    </pivotField>
  </pivotFields>
  <rowFields count="1">
    <field x="8"/>
  </rowFields>
  <rowItems count="4">
    <i>
      <x v="1"/>
    </i>
    <i>
      <x v="2"/>
    </i>
    <i>
      <x v="3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Sum of TV Spends" fld="1" baseField="0" baseItem="0"/>
    <dataField name="Sum of Radio Spends" fld="2" baseField="0" baseItem="0"/>
    <dataField name="Sum of Outdoor Spends" fld="3" baseField="0" baseItem="0"/>
    <dataField name="Sum of Digital_media_total" fld="4" baseField="0" baseItem="0"/>
    <dataField name="Sum of Influencer Marketing Spends" fld="5" baseField="0" baseItem="0"/>
  </dataFields>
  <formats count="10">
    <format dxfId="136">
      <pivotArea type="all" dataOnly="0" outline="0" fieldPosition="0"/>
    </format>
    <format dxfId="135">
      <pivotArea outline="0" collapsedLevelsAreSubtotals="1" fieldPosition="0"/>
    </format>
    <format dxfId="134">
      <pivotArea field="8" type="button" dataOnly="0" labelOnly="1" outline="0" axis="axisRow" fieldPosition="0"/>
    </format>
    <format dxfId="133">
      <pivotArea dataOnly="0" labelOnly="1" fieldPosition="0">
        <references count="1">
          <reference field="8" count="3">
            <x v="1"/>
            <x v="2"/>
            <x v="3"/>
          </reference>
        </references>
      </pivotArea>
    </format>
    <format dxfId="132">
      <pivotArea dataOnly="0" labelOnly="1" grandRow="1" outline="0" fieldPosition="0"/>
    </format>
    <format dxfId="131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30">
      <pivotArea outline="0" collapsedLevelsAreSubtotals="1" fieldPosition="0"/>
    </format>
    <format dxfId="129">
      <pivotArea outline="0" collapsedLevelsAreSubtotals="1" fieldPosition="0"/>
    </format>
    <format dxfId="128">
      <pivotArea dataOnly="0" labelOnly="1" fieldPosition="0">
        <references count="1">
          <reference field="8" count="3">
            <x v="1"/>
            <x v="2"/>
            <x v="3"/>
          </reference>
        </references>
      </pivotArea>
    </format>
    <format dxfId="127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F15815C-A3D2-4ECF-84E7-EEADCB7285C7}" name="PivotTable7" cacheId="1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B44:N48" firstHeaderRow="0" firstDataRow="1" firstDataCol="1"/>
  <pivotFields count="16">
    <pivotField numFmtId="17" showAll="0">
      <items count="3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t="default"/>
      </items>
    </pivotField>
    <pivotField dataField="1" numFmtId="167" showAll="0"/>
    <pivotField dataField="1" numFmtId="167" showAll="0"/>
    <pivotField dataField="1" numFmtId="167" showAll="0"/>
    <pivotField dataField="1" numFmtId="167" showAll="0"/>
    <pivotField dataField="1" numFmtId="167" showAll="0"/>
    <pivotField dataField="1" numFmtId="167" showAll="0"/>
    <pivotField dataField="1" numFmtId="167" showAll="0"/>
    <pivotField dataField="1" numFmtId="166" showAll="0"/>
    <pivotField dataField="1" showAll="0"/>
    <pivotField dataField="1" showAll="0"/>
    <pivotField dataField="1" showAll="0"/>
    <pivotField dataField="1" showAll="0"/>
    <pivotField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Row" showAll="0">
      <items count="6">
        <item sd="0" x="0"/>
        <item sd="0" x="1"/>
        <item sd="0" x="2"/>
        <item sd="0" x="3"/>
        <item sd="0" x="4"/>
        <item t="default"/>
      </items>
    </pivotField>
  </pivotFields>
  <rowFields count="1">
    <field x="15"/>
  </rowFields>
  <rowItems count="4">
    <i>
      <x v="1"/>
    </i>
    <i>
      <x v="2"/>
    </i>
    <i>
      <x v="3"/>
    </i>
    <i t="grand">
      <x/>
    </i>
  </rowItems>
  <colFields count="1">
    <field x="-2"/>
  </colFields>
  <colItems count="12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</colItems>
  <dataFields count="12">
    <dataField name="Sum of TV Spends" fld="1" baseField="0" baseItem="0"/>
    <dataField name="Sum of Radio Spends" fld="2" baseField="0" baseItem="0"/>
    <dataField name="Sum of Outdoor Spends" fld="3" baseField="0" baseItem="0"/>
    <dataField name="Sum of Paid Search Spends" fld="4" baseField="0" baseItem="0"/>
    <dataField name="Sum of Programmatic Display Spends" fld="5" baseField="0" baseItem="0"/>
    <dataField name="Sum of Google Display Spend" fld="6" baseField="0" baseItem="0"/>
    <dataField name="Sum of Direct Display Spend" fld="7" baseField="0" baseItem="0"/>
    <dataField name="Sum of Meta1 Spends" fld="8" baseField="0" baseItem="0" numFmtId="166"/>
    <dataField name="Sum of Programmatic Video Spends" fld="9" baseField="0" baseItem="0"/>
    <dataField name="Sum of Youtube Spends" fld="10" baseField="0" baseItem="0"/>
    <dataField name="Sum of Meta2 Spends" fld="11" baseField="0" baseItem="0"/>
    <dataField name="Sum of Influencer Marketing Spends" fld="12" baseField="0" baseItem="0"/>
  </dataFields>
  <formats count="6">
    <format dxfId="115">
      <pivotArea type="all" dataOnly="0" outline="0" fieldPosition="0"/>
    </format>
    <format dxfId="114">
      <pivotArea outline="0" collapsedLevelsAreSubtotals="1" fieldPosition="0"/>
    </format>
    <format dxfId="113">
      <pivotArea field="15" type="button" dataOnly="0" labelOnly="1" outline="0" axis="axisRow" fieldPosition="0"/>
    </format>
    <format dxfId="112">
      <pivotArea dataOnly="0" labelOnly="1" fieldPosition="0">
        <references count="1">
          <reference field="15" count="3">
            <x v="1"/>
            <x v="2"/>
            <x v="3"/>
          </reference>
        </references>
      </pivotArea>
    </format>
    <format dxfId="111">
      <pivotArea dataOnly="0" labelOnly="1" grandRow="1" outline="0" fieldPosition="0"/>
    </format>
    <format dxfId="110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306BAE2-229B-4698-892E-82A2A8BCAE4D}" name="PivotTable1" cacheId="1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C42:D46" firstHeaderRow="1" firstDataRow="1" firstDataCol="1"/>
  <pivotFields count="5">
    <pivotField numFmtId="17" showAll="0">
      <items count="3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t="default"/>
      </items>
    </pivotField>
    <pivotField dataField="1" numFmtId="167" showAll="0"/>
    <pivotField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Row" showAll="0">
      <items count="6">
        <item sd="0" x="0"/>
        <item sd="0" x="1"/>
        <item sd="0" x="2"/>
        <item sd="0" x="3"/>
        <item sd="0" x="4"/>
        <item t="default"/>
      </items>
    </pivotField>
  </pivotFields>
  <rowFields count="1">
    <field x="4"/>
  </rowFields>
  <rowItems count="4">
    <i>
      <x v="1"/>
    </i>
    <i>
      <x v="2"/>
    </i>
    <i>
      <x v="3"/>
    </i>
    <i t="grand">
      <x/>
    </i>
  </rowItems>
  <colItems count="1">
    <i/>
  </colItems>
  <dataFields count="1">
    <dataField name="Sum of TV GRP" fld="1" baseField="0" baseItem="0" numFmtId="167"/>
  </dataFields>
  <formats count="9">
    <format dxfId="100">
      <pivotArea type="all" dataOnly="0" outline="0" fieldPosition="0"/>
    </format>
    <format dxfId="99">
      <pivotArea outline="0" collapsedLevelsAreSubtotals="1" fieldPosition="0"/>
    </format>
    <format dxfId="98">
      <pivotArea field="4" type="button" dataOnly="0" labelOnly="1" outline="0" axis="axisRow" fieldPosition="0"/>
    </format>
    <format dxfId="97">
      <pivotArea dataOnly="0" labelOnly="1" fieldPosition="0">
        <references count="1">
          <reference field="4" count="3">
            <x v="1"/>
            <x v="2"/>
            <x v="3"/>
          </reference>
        </references>
      </pivotArea>
    </format>
    <format dxfId="96">
      <pivotArea dataOnly="0" labelOnly="1" grandRow="1" outline="0" fieldPosition="0"/>
    </format>
    <format dxfId="95">
      <pivotArea dataOnly="0" labelOnly="1" outline="0" axis="axisValues" fieldPosition="0"/>
    </format>
    <format dxfId="94">
      <pivotArea outline="0" collapsedLevelsAreSubtotals="1" fieldPosition="0"/>
    </format>
    <format dxfId="93">
      <pivotArea outline="0" collapsedLevelsAreSubtotals="1" fieldPosition="0"/>
    </format>
    <format dxfId="92">
      <pivotArea dataOnly="0" labelOnly="1" fieldPosition="0">
        <references count="1">
          <reference field="4" count="3">
            <x v="1"/>
            <x v="2"/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0003499-CDD6-40FF-ACF6-7F449D43D76D}" name="PivotTable13" cacheId="1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F42:G46" firstHeaderRow="1" firstDataRow="1" firstDataCol="1"/>
  <pivotFields count="5">
    <pivotField numFmtId="17" showAll="0">
      <items count="3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t="default"/>
      </items>
    </pivotField>
    <pivotField dataField="1" numFmtId="167" showAll="0"/>
    <pivotField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Row" showAll="0">
      <items count="6">
        <item sd="0" x="0"/>
        <item sd="0" x="1"/>
        <item sd="0" x="2"/>
        <item sd="0" x="3"/>
        <item sd="0" x="4"/>
        <item t="default"/>
      </items>
    </pivotField>
  </pivotFields>
  <rowFields count="1">
    <field x="4"/>
  </rowFields>
  <rowItems count="4">
    <i>
      <x v="1"/>
    </i>
    <i>
      <x v="2"/>
    </i>
    <i>
      <x v="3"/>
    </i>
    <i t="grand">
      <x/>
    </i>
  </rowItems>
  <colItems count="1">
    <i/>
  </colItems>
  <dataFields count="1">
    <dataField name="Average of TV GRP" fld="1" subtotal="average" baseField="4" baseItem="1" numFmtId="167"/>
  </dataFields>
  <formats count="9">
    <format dxfId="109">
      <pivotArea type="all" dataOnly="0" outline="0" fieldPosition="0"/>
    </format>
    <format dxfId="108">
      <pivotArea outline="0" collapsedLevelsAreSubtotals="1" fieldPosition="0"/>
    </format>
    <format dxfId="107">
      <pivotArea field="4" type="button" dataOnly="0" labelOnly="1" outline="0" axis="axisRow" fieldPosition="0"/>
    </format>
    <format dxfId="106">
      <pivotArea dataOnly="0" labelOnly="1" fieldPosition="0">
        <references count="1">
          <reference field="4" count="3">
            <x v="1"/>
            <x v="2"/>
            <x v="3"/>
          </reference>
        </references>
      </pivotArea>
    </format>
    <format dxfId="105">
      <pivotArea dataOnly="0" labelOnly="1" grandRow="1" outline="0" fieldPosition="0"/>
    </format>
    <format dxfId="104">
      <pivotArea dataOnly="0" labelOnly="1" outline="0" axis="axisValues" fieldPosition="0"/>
    </format>
    <format dxfId="103">
      <pivotArea outline="0" collapsedLevelsAreSubtotals="1" fieldPosition="0"/>
    </format>
    <format dxfId="102">
      <pivotArea outline="0" collapsedLevelsAreSubtotals="1" fieldPosition="0"/>
    </format>
    <format dxfId="101">
      <pivotArea dataOnly="0" labelOnly="1" fieldPosition="0">
        <references count="1">
          <reference field="4" count="3">
            <x v="1"/>
            <x v="2"/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0CFD071-62E3-47BB-8620-4DE083EC60DE}" name="PivotTable2" cacheId="15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C43:I47" firstHeaderRow="0" firstDataRow="1" firstDataCol="1"/>
  <pivotFields count="10">
    <pivotField numFmtId="17" showAll="0">
      <items count="3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t="default"/>
      </items>
    </pivotField>
    <pivotField dataField="1" numFmtId="167" showAll="0"/>
    <pivotField dataField="1" numFmtId="167" showAll="0"/>
    <pivotField dataField="1" numFmtId="167" showAll="0"/>
    <pivotField dataField="1" numFmtId="167" showAll="0"/>
    <pivotField dataField="1" numFmtId="167" showAll="0"/>
    <pivotField dataField="1" numFmtId="167" showAll="0"/>
    <pivotField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Row" showAll="0">
      <items count="6">
        <item sd="0" x="0"/>
        <item sd="0" x="1"/>
        <item sd="0" x="2"/>
        <item sd="0" x="3"/>
        <item sd="0" x="4"/>
        <item t="default"/>
      </items>
    </pivotField>
  </pivotFields>
  <rowFields count="1">
    <field x="9"/>
  </rowFields>
  <rowItems count="4">
    <i>
      <x v="1"/>
    </i>
    <i>
      <x v="2"/>
    </i>
    <i>
      <x v="3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Sum of Paid Search Impressions" fld="1" baseField="0" baseItem="0"/>
    <dataField name="Sum of Direct Display Impressions" fld="2" baseField="0" baseItem="0"/>
    <dataField name="Sum of Programmatic Display Impressions" fld="3" baseField="0" baseItem="0"/>
    <dataField name="Sum of Google Display Impressions" fld="4" baseField="0" baseItem="0"/>
    <dataField name="Sum of Online Video Impressions" fld="5" baseField="0" baseItem="0" numFmtId="167"/>
    <dataField name="Sum of META Agg Impressions" fld="6" baseField="0" baseItem="0" numFmtId="167"/>
  </dataFields>
  <formats count="19">
    <format dxfId="68">
      <pivotArea type="all" dataOnly="0" outline="0" fieldPosition="0"/>
    </format>
    <format dxfId="67">
      <pivotArea outline="0" collapsedLevelsAreSubtotals="1" fieldPosition="0"/>
    </format>
    <format dxfId="66">
      <pivotArea field="9" type="button" dataOnly="0" labelOnly="1" outline="0" axis="axisRow" fieldPosition="0"/>
    </format>
    <format dxfId="65">
      <pivotArea dataOnly="0" labelOnly="1" fieldPosition="0">
        <references count="1">
          <reference field="9" count="3">
            <x v="1"/>
            <x v="2"/>
            <x v="3"/>
          </reference>
        </references>
      </pivotArea>
    </format>
    <format dxfId="64">
      <pivotArea dataOnly="0" labelOnly="1" grandRow="1" outline="0" fieldPosition="0"/>
    </format>
    <format dxfId="63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62">
      <pivotArea type="all" dataOnly="0" outline="0" fieldPosition="0"/>
    </format>
    <format dxfId="61">
      <pivotArea outline="0" collapsedLevelsAreSubtotals="1" fieldPosition="0"/>
    </format>
    <format dxfId="60">
      <pivotArea field="9" type="button" dataOnly="0" labelOnly="1" outline="0" axis="axisRow" fieldPosition="0"/>
    </format>
    <format dxfId="59">
      <pivotArea dataOnly="0" labelOnly="1" fieldPosition="0">
        <references count="1">
          <reference field="9" count="3">
            <x v="1"/>
            <x v="2"/>
            <x v="3"/>
          </reference>
        </references>
      </pivotArea>
    </format>
    <format dxfId="58">
      <pivotArea dataOnly="0" labelOnly="1" grandRow="1" outline="0" fieldPosition="0"/>
    </format>
    <format dxfId="57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56">
      <pivotArea outline="0" collapsedLevelsAreSubtotals="1" fieldPosition="0"/>
    </format>
    <format dxfId="55">
      <pivotArea type="all" dataOnly="0" outline="0" fieldPosition="0"/>
    </format>
    <format dxfId="54">
      <pivotArea outline="0" collapsedLevelsAreSubtotals="1" fieldPosition="0"/>
    </format>
    <format dxfId="53">
      <pivotArea field="9" type="button" dataOnly="0" labelOnly="1" outline="0" axis="axisRow" fieldPosition="0"/>
    </format>
    <format dxfId="52">
      <pivotArea dataOnly="0" labelOnly="1" fieldPosition="0">
        <references count="1">
          <reference field="9" count="3">
            <x v="1"/>
            <x v="2"/>
            <x v="3"/>
          </reference>
        </references>
      </pivotArea>
    </format>
    <format dxfId="51">
      <pivotArea dataOnly="0" labelOnly="1" grandRow="1" outline="0" fieldPosition="0"/>
    </format>
    <format dxfId="50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17EA62E-EE84-49C0-A7C5-28594CA94D5E}" name="PivotTable3" cacheId="15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C50:I54" firstHeaderRow="0" firstDataRow="1" firstDataCol="1"/>
  <pivotFields count="10">
    <pivotField numFmtId="17" showAll="0">
      <items count="3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t="default"/>
      </items>
    </pivotField>
    <pivotField dataField="1" numFmtId="167" showAll="0"/>
    <pivotField dataField="1" numFmtId="167" showAll="0"/>
    <pivotField dataField="1" numFmtId="167" showAll="0"/>
    <pivotField dataField="1" numFmtId="167" showAll="0"/>
    <pivotField dataField="1" numFmtId="167" showAll="0"/>
    <pivotField dataField="1" numFmtId="167" showAll="0"/>
    <pivotField axis="axisRow"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Row" showAll="0">
      <items count="6">
        <item sd="0" x="0"/>
        <item sd="0" x="1"/>
        <item sd="0" x="2"/>
        <item sd="0" x="3"/>
        <item sd="0" x="4"/>
        <item t="default"/>
      </items>
    </pivotField>
  </pivotFields>
  <rowFields count="2">
    <field x="9"/>
    <field x="7"/>
  </rowFields>
  <rowItems count="4">
    <i>
      <x v="1"/>
    </i>
    <i>
      <x v="2"/>
    </i>
    <i>
      <x v="3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Average of Paid Search Impressions" fld="1" subtotal="average" baseField="9" baseItem="1"/>
    <dataField name="Average of Direct Display Impressions" fld="2" subtotal="average" baseField="9" baseItem="1"/>
    <dataField name="Average of Programmatic Display Impressions" fld="3" subtotal="average" baseField="9" baseItem="1"/>
    <dataField name="Average of Google Display Impressions" fld="4" subtotal="average" baseField="9" baseItem="1"/>
    <dataField name="Sum of Online Video Impressions" fld="5" baseField="0" baseItem="0" numFmtId="167"/>
    <dataField name="Sum of META Agg Impressions" fld="6" baseField="0" baseItem="0" numFmtId="167"/>
  </dataFields>
  <formats count="23">
    <format dxfId="91">
      <pivotArea type="all" dataOnly="0" outline="0" fieldPosition="0"/>
    </format>
    <format dxfId="90">
      <pivotArea outline="0" collapsedLevelsAreSubtotals="1" fieldPosition="0"/>
    </format>
    <format dxfId="89">
      <pivotArea field="9" type="button" dataOnly="0" labelOnly="1" outline="0" axis="axisRow" fieldPosition="0"/>
    </format>
    <format dxfId="88">
      <pivotArea dataOnly="0" labelOnly="1" fieldPosition="0">
        <references count="1">
          <reference field="9" count="3">
            <x v="1"/>
            <x v="2"/>
            <x v="3"/>
          </reference>
        </references>
      </pivotArea>
    </format>
    <format dxfId="87">
      <pivotArea dataOnly="0" labelOnly="1" grandRow="1" outline="0" fieldPosition="0"/>
    </format>
    <format dxfId="86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85">
      <pivotArea type="all" dataOnly="0" outline="0" fieldPosition="0"/>
    </format>
    <format dxfId="84">
      <pivotArea outline="0" collapsedLevelsAreSubtotals="1" fieldPosition="0"/>
    </format>
    <format dxfId="83">
      <pivotArea field="9" type="button" dataOnly="0" labelOnly="1" outline="0" axis="axisRow" fieldPosition="0"/>
    </format>
    <format dxfId="82">
      <pivotArea dataOnly="0" labelOnly="1" fieldPosition="0">
        <references count="1">
          <reference field="9" count="3">
            <x v="1"/>
            <x v="2"/>
            <x v="3"/>
          </reference>
        </references>
      </pivotArea>
    </format>
    <format dxfId="81">
      <pivotArea dataOnly="0" labelOnly="1" grandRow="1" outline="0" fieldPosition="0"/>
    </format>
    <format dxfId="80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79">
      <pivotArea outline="0" collapsedLevelsAreSubtotals="1" fieldPosition="0"/>
    </format>
    <format dxfId="78">
      <pivotArea collapsedLevelsAreSubtotals="1" fieldPosition="0">
        <references count="1">
          <reference field="9" count="1">
            <x v="1"/>
          </reference>
        </references>
      </pivotArea>
    </format>
    <format dxfId="77">
      <pivotArea collapsedLevelsAreSubtotals="1" fieldPosition="0">
        <references count="1">
          <reference field="9" count="1">
            <x v="2"/>
          </reference>
        </references>
      </pivotArea>
    </format>
    <format dxfId="76">
      <pivotArea collapsedLevelsAreSubtotals="1" fieldPosition="0">
        <references count="1">
          <reference field="9" count="1">
            <x v="3"/>
          </reference>
        </references>
      </pivotArea>
    </format>
    <format dxfId="75">
      <pivotArea collapsedLevelsAreSubtotals="1" fieldPosition="0">
        <references count="2">
          <reference field="4294967294" count="1" selected="0">
            <x v="0"/>
          </reference>
          <reference field="9" count="1">
            <x v="1"/>
          </reference>
        </references>
      </pivotArea>
    </format>
    <format dxfId="74">
      <pivotArea type="all" dataOnly="0" outline="0" fieldPosition="0"/>
    </format>
    <format dxfId="73">
      <pivotArea outline="0" collapsedLevelsAreSubtotals="1" fieldPosition="0"/>
    </format>
    <format dxfId="72">
      <pivotArea field="9" type="button" dataOnly="0" labelOnly="1" outline="0" axis="axisRow" fieldPosition="0"/>
    </format>
    <format dxfId="71">
      <pivotArea dataOnly="0" labelOnly="1" fieldPosition="0">
        <references count="1">
          <reference field="9" count="3">
            <x v="1"/>
            <x v="2"/>
            <x v="3"/>
          </reference>
        </references>
      </pivotArea>
    </format>
    <format dxfId="70">
      <pivotArea dataOnly="0" labelOnly="1" grandRow="1" outline="0" fieldPosition="0"/>
    </format>
    <format dxfId="69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F3DC9E2-3B96-4396-A3D9-CB5C7477E270}" name="PivotTable6" cacheId="16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J42:L46" firstHeaderRow="0" firstDataRow="1" firstDataCol="1"/>
  <pivotFields count="8">
    <pivotField numFmtId="17" showAll="0">
      <items count="3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t="default"/>
      </items>
    </pivotField>
    <pivotField numFmtId="167" showAll="0"/>
    <pivotField dataField="1" numFmtId="167" showAll="0"/>
    <pivotField dataField="1" numFmtId="167" showAll="0"/>
    <pivotField numFmtId="167" showAll="0"/>
    <pivotField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Row" showAll="0">
      <items count="6">
        <item sd="0" x="0"/>
        <item sd="0" x="1"/>
        <item sd="0" x="2"/>
        <item sd="0" x="3"/>
        <item sd="0" x="4"/>
        <item t="default"/>
      </items>
    </pivotField>
  </pivotFields>
  <rowFields count="1">
    <field x="7"/>
  </rowFields>
  <rowItems count="4">
    <i>
      <x v="1"/>
    </i>
    <i>
      <x v="2"/>
    </i>
    <i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Paid Search Clicks" fld="2" baseField="0" baseItem="0"/>
    <dataField name="Sum of META Clicks" fld="3" baseField="0" baseItem="0" numFmtId="167"/>
  </dataFields>
  <formats count="9">
    <format dxfId="19">
      <pivotArea outline="0" collapsedLevelsAreSubtotals="1" fieldPosition="0"/>
    </format>
    <format dxfId="18">
      <pivotArea dataOnly="0" labelOnly="1" fieldPosition="0">
        <references count="1">
          <reference field="7" count="3">
            <x v="1"/>
            <x v="2"/>
            <x v="3"/>
          </reference>
        </references>
      </pivotArea>
    </format>
    <format dxfId="17">
      <pivotArea dataOnly="0" labelOnly="1" grandRow="1" outline="0" fieldPosition="0"/>
    </format>
    <format dxfId="16">
      <pivotArea type="all" dataOnly="0" outline="0" fieldPosition="0"/>
    </format>
    <format dxfId="15">
      <pivotArea outline="0" collapsedLevelsAreSubtotals="1" fieldPosition="0"/>
    </format>
    <format dxfId="14">
      <pivotArea field="7" type="button" dataOnly="0" labelOnly="1" outline="0" axis="axisRow" fieldPosition="0"/>
    </format>
    <format dxfId="13">
      <pivotArea dataOnly="0" labelOnly="1" fieldPosition="0">
        <references count="1">
          <reference field="7" count="3">
            <x v="1"/>
            <x v="2"/>
            <x v="3"/>
          </reference>
        </references>
      </pivotArea>
    </format>
    <format dxfId="12">
      <pivotArea dataOnly="0" labelOnly="1" grandRow="1" outline="0" fieldPosition="0"/>
    </format>
    <format dxfId="11">
      <pivotArea dataOnly="0" labelOnly="1"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5EB11A3-F4B3-4976-AFB2-30D2568AA35A}" name="PivotTable8" cacheId="1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B43:F47" firstHeaderRow="0" firstDataRow="1" firstDataCol="1"/>
  <pivotFields count="30">
    <pivotField numFmtId="17" showAll="0">
      <items count="3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t="default"/>
      </items>
    </pivotField>
    <pivotField dataField="1" numFmtId="164" showAll="0"/>
    <pivotField dataField="1" numFmtId="164" showAll="0"/>
    <pivotField dataField="1" showAll="0"/>
    <pivotField dataField="1"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5" showAll="0"/>
    <pivotField showAll="0"/>
    <pivotField showAll="0"/>
    <pivotField showAll="0"/>
    <pivotField showAll="0"/>
    <pivotField showAll="0"/>
    <pivotField showAll="0"/>
    <pivotField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Row" showAll="0">
      <items count="6">
        <item sd="0" x="0"/>
        <item sd="0" x="1"/>
        <item sd="0" x="2"/>
        <item sd="0" x="3"/>
        <item sd="0" x="4"/>
        <item t="default"/>
      </items>
    </pivotField>
  </pivotFields>
  <rowFields count="1">
    <field x="29"/>
  </rowFields>
  <rowItems count="4">
    <i>
      <x v="1"/>
    </i>
    <i>
      <x v="2"/>
    </i>
    <i>
      <x v="3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um of Sales Revenue Total" fld="1" baseField="28" baseItem="1"/>
    <dataField name="Sum of Sales Volume Total" fld="2" baseField="28" baseItem="1"/>
    <dataField name="Average of Average Price Total" fld="4" subtotal="average" baseField="28" baseItem="1" numFmtId="168"/>
    <dataField name="Average of Market Share Brand M Total" fld="3" subtotal="average" baseField="28" baseItem="1"/>
  </dataFields>
  <formats count="18">
    <format dxfId="382">
      <pivotArea outline="0" collapsedLevelsAreSubtotals="1" fieldPosition="0"/>
    </format>
    <format dxfId="381">
      <pivotArea collapsedLevelsAreSubtotals="1" fieldPosition="0">
        <references count="2">
          <reference field="4294967294" count="1" selected="0">
            <x v="3"/>
          </reference>
          <reference field="29" count="2">
            <x v="2"/>
            <x v="3"/>
          </reference>
        </references>
      </pivotArea>
    </format>
    <format dxfId="380">
      <pivotArea field="29" grandRow="1" outline="0" collapsedLevelsAreSubtotals="1" axis="axisRow" fieldPosition="0">
        <references count="1">
          <reference field="4294967294" count="1" selected="0">
            <x v="3"/>
          </reference>
        </references>
      </pivotArea>
    </format>
    <format dxfId="379">
      <pivotArea outline="0" collapsedLevelsAreSubtotals="1" fieldPosition="0">
        <references count="1">
          <reference field="4294967294" count="1" selected="0">
            <x v="2"/>
          </reference>
        </references>
      </pivotArea>
    </format>
    <format dxfId="378">
      <pivotArea type="all" dataOnly="0" outline="0" fieldPosition="0"/>
    </format>
    <format dxfId="377">
      <pivotArea outline="0" collapsedLevelsAreSubtotals="1" fieldPosition="0"/>
    </format>
    <format dxfId="376">
      <pivotArea field="29" type="button" dataOnly="0" labelOnly="1" outline="0" axis="axisRow" fieldPosition="0"/>
    </format>
    <format dxfId="375">
      <pivotArea dataOnly="0" labelOnly="1" fieldPosition="0">
        <references count="1">
          <reference field="29" count="3">
            <x v="1"/>
            <x v="2"/>
            <x v="3"/>
          </reference>
        </references>
      </pivotArea>
    </format>
    <format dxfId="374">
      <pivotArea dataOnly="0" labelOnly="1" grandRow="1" outline="0" fieldPosition="0"/>
    </format>
    <format dxfId="373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372">
      <pivotArea type="all" dataOnly="0" outline="0" fieldPosition="0"/>
    </format>
    <format dxfId="371">
      <pivotArea outline="0" collapsedLevelsAreSubtotals="1" fieldPosition="0"/>
    </format>
    <format dxfId="370">
      <pivotArea field="29" type="button" dataOnly="0" labelOnly="1" outline="0" axis="axisRow" fieldPosition="0"/>
    </format>
    <format dxfId="369">
      <pivotArea dataOnly="0" labelOnly="1" fieldPosition="0">
        <references count="1">
          <reference field="29" count="3">
            <x v="1"/>
            <x v="2"/>
            <x v="3"/>
          </reference>
        </references>
      </pivotArea>
    </format>
    <format dxfId="368">
      <pivotArea dataOnly="0" labelOnly="1" grandRow="1" outline="0" fieldPosition="0"/>
    </format>
    <format dxfId="367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366">
      <pivotArea dataOnly="0" labelOnly="1" fieldPosition="0">
        <references count="1">
          <reference field="29" count="3">
            <x v="1"/>
            <x v="2"/>
            <x v="3"/>
          </reference>
        </references>
      </pivotArea>
    </format>
    <format dxfId="365">
      <pivotArea dataOnly="0" labelOnly="1" fieldPosition="0">
        <references count="1">
          <reference field="29" count="3">
            <x v="1"/>
            <x v="2"/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0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B75CA9D-93DD-4C03-A307-C3293D0521C4}" name="PivotTable7" cacheId="16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J48:L52" firstHeaderRow="0" firstDataRow="1" firstDataCol="1"/>
  <pivotFields count="8">
    <pivotField numFmtId="17" showAll="0">
      <items count="3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t="default"/>
      </items>
    </pivotField>
    <pivotField numFmtId="167" showAll="0"/>
    <pivotField dataField="1" numFmtId="167" showAll="0"/>
    <pivotField dataField="1" numFmtId="167" showAll="0"/>
    <pivotField numFmtId="167" showAll="0"/>
    <pivotField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Row" showAll="0">
      <items count="6">
        <item sd="0" x="0"/>
        <item sd="0" x="1"/>
        <item sd="0" x="2"/>
        <item sd="0" x="3"/>
        <item sd="0" x="4"/>
        <item t="default"/>
      </items>
    </pivotField>
  </pivotFields>
  <rowFields count="1">
    <field x="7"/>
  </rowFields>
  <rowItems count="4">
    <i>
      <x v="1"/>
    </i>
    <i>
      <x v="2"/>
    </i>
    <i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Average of Paid Search Clicks" fld="2" subtotal="average" baseField="5" baseItem="1"/>
    <dataField name="Average of META Clicks" fld="3" subtotal="average" baseField="7" baseItem="1" numFmtId="167"/>
  </dataFields>
  <formats count="10">
    <format dxfId="29">
      <pivotArea outline="0" collapsedLevelsAreSubtotals="1" fieldPosition="0"/>
    </format>
    <format dxfId="28">
      <pivotArea outline="0" collapsedLevelsAreSubtotals="1" fieldPosition="0"/>
    </format>
    <format dxfId="27">
      <pivotArea dataOnly="0" labelOnly="1" fieldPosition="0">
        <references count="1">
          <reference field="7" count="3">
            <x v="1"/>
            <x v="2"/>
            <x v="3"/>
          </reference>
        </references>
      </pivotArea>
    </format>
    <format dxfId="26">
      <pivotArea dataOnly="0" labelOnly="1" grandRow="1" outline="0" fieldPosition="0"/>
    </format>
    <format dxfId="25">
      <pivotArea type="all" dataOnly="0" outline="0" fieldPosition="0"/>
    </format>
    <format dxfId="24">
      <pivotArea outline="0" collapsedLevelsAreSubtotals="1" fieldPosition="0"/>
    </format>
    <format dxfId="23">
      <pivotArea field="7" type="button" dataOnly="0" labelOnly="1" outline="0" axis="axisRow" fieldPosition="0"/>
    </format>
    <format dxfId="22">
      <pivotArea dataOnly="0" labelOnly="1" fieldPosition="0">
        <references count="1">
          <reference field="7" count="3">
            <x v="1"/>
            <x v="2"/>
            <x v="3"/>
          </reference>
        </references>
      </pivotArea>
    </format>
    <format dxfId="21">
      <pivotArea dataOnly="0" labelOnly="1" grandRow="1" outline="0" fieldPosition="0"/>
    </format>
    <format dxfId="20">
      <pivotArea dataOnly="0" labelOnly="1"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1590956-30CE-4C74-B845-6392DEE656C9}" name="PivotTable11" cacheId="16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C48:E52" firstHeaderRow="0" firstDataRow="1" firstDataCol="1"/>
  <pivotFields count="8">
    <pivotField numFmtId="17" showAll="0">
      <items count="3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t="default"/>
      </items>
    </pivotField>
    <pivotField dataField="1" numFmtId="167" showAll="0"/>
    <pivotField numFmtId="167" showAll="0"/>
    <pivotField numFmtId="167" showAll="0"/>
    <pivotField dataField="1" numFmtId="167" showAll="0"/>
    <pivotField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Row" showAll="0">
      <items count="6">
        <item sd="0" x="0"/>
        <item sd="0" x="1"/>
        <item sd="0" x="2"/>
        <item sd="0" x="3"/>
        <item sd="0" x="4"/>
        <item t="default"/>
      </items>
    </pivotField>
  </pivotFields>
  <rowFields count="1">
    <field x="7"/>
  </rowFields>
  <rowItems count="4">
    <i>
      <x v="1"/>
    </i>
    <i>
      <x v="2"/>
    </i>
    <i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Average of YouTube Views " fld="1" subtotal="average" baseField="7" baseItem="1" numFmtId="167"/>
    <dataField name="Average of Online Video Views" fld="4" subtotal="average" baseField="7" baseItem="1" numFmtId="167"/>
  </dataFields>
  <formats count="11">
    <format dxfId="40">
      <pivotArea collapsedLevelsAreSubtotals="1" fieldPosition="0">
        <references count="1">
          <reference field="7" count="3">
            <x v="1"/>
            <x v="2"/>
            <x v="3"/>
          </reference>
        </references>
      </pivotArea>
    </format>
    <format dxfId="39">
      <pivotArea dataOnly="0" labelOnly="1" fieldPosition="0">
        <references count="1">
          <reference field="7" count="3">
            <x v="1"/>
            <x v="2"/>
            <x v="3"/>
          </reference>
        </references>
      </pivotArea>
    </format>
    <format dxfId="38">
      <pivotArea collapsedLevelsAreSubtotals="1" fieldPosition="0">
        <references count="1">
          <reference field="7" count="3">
            <x v="1"/>
            <x v="2"/>
            <x v="3"/>
          </reference>
        </references>
      </pivotArea>
    </format>
    <format dxfId="37">
      <pivotArea dataOnly="0" labelOnly="1" fieldPosition="0">
        <references count="1">
          <reference field="7" count="3">
            <x v="1"/>
            <x v="2"/>
            <x v="3"/>
          </reference>
        </references>
      </pivotArea>
    </format>
    <format dxfId="36">
      <pivotArea grandRow="1" outline="0" collapsedLevelsAreSubtotals="1" fieldPosition="0"/>
    </format>
    <format dxfId="35">
      <pivotArea grandRow="1" outline="0" collapsedLevelsAreSubtotals="1" fieldPosition="0"/>
    </format>
    <format dxfId="34">
      <pivotArea type="all" dataOnly="0" outline="0" fieldPosition="0"/>
    </format>
    <format dxfId="33">
      <pivotArea outline="0" collapsedLevelsAreSubtotals="1" fieldPosition="0"/>
    </format>
    <format dxfId="32">
      <pivotArea field="7" type="button" dataOnly="0" labelOnly="1" outline="0" axis="axisRow" fieldPosition="0"/>
    </format>
    <format dxfId="31">
      <pivotArea dataOnly="0" labelOnly="1" fieldPosition="0">
        <references count="1">
          <reference field="7" count="3">
            <x v="1"/>
            <x v="2"/>
            <x v="3"/>
          </reference>
        </references>
      </pivotArea>
    </format>
    <format dxfId="30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A50F78-6767-4A58-B34C-458FB3721156}" name="PivotTable12" cacheId="16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C42:E46" firstHeaderRow="0" firstDataRow="1" firstDataCol="1"/>
  <pivotFields count="8">
    <pivotField numFmtId="17" showAll="0">
      <items count="3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t="default"/>
      </items>
    </pivotField>
    <pivotField dataField="1" numFmtId="167" showAll="0"/>
    <pivotField numFmtId="167" showAll="0"/>
    <pivotField numFmtId="167" showAll="0"/>
    <pivotField dataField="1" numFmtId="167" showAll="0"/>
    <pivotField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Row" showAll="0">
      <items count="6">
        <item sd="0" x="0"/>
        <item sd="0" x="1"/>
        <item sd="0" x="2"/>
        <item sd="0" x="3"/>
        <item sd="0" x="4"/>
        <item t="default"/>
      </items>
    </pivotField>
  </pivotFields>
  <rowFields count="1">
    <field x="7"/>
  </rowFields>
  <rowItems count="4">
    <i>
      <x v="1"/>
    </i>
    <i>
      <x v="2"/>
    </i>
    <i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YouTube Views " fld="1" baseField="0" baseItem="0" numFmtId="167"/>
    <dataField name="Sum of Online Video Views" fld="4" baseField="0" baseItem="0" numFmtId="167"/>
  </dataFields>
  <formats count="9">
    <format dxfId="49">
      <pivotArea outline="0" collapsedLevelsAreSubtotals="1" fieldPosition="0"/>
    </format>
    <format dxfId="48">
      <pivotArea dataOnly="0" labelOnly="1" fieldPosition="0">
        <references count="1">
          <reference field="7" count="3">
            <x v="1"/>
            <x v="2"/>
            <x v="3"/>
          </reference>
        </references>
      </pivotArea>
    </format>
    <format dxfId="47">
      <pivotArea dataOnly="0" labelOnly="1" grandRow="1" outline="0" fieldPosition="0"/>
    </format>
    <format dxfId="46">
      <pivotArea outline="0" collapsedLevelsAreSubtotals="1" fieldPosition="0"/>
    </format>
    <format dxfId="45">
      <pivotArea type="all" dataOnly="0" outline="0" fieldPosition="0"/>
    </format>
    <format dxfId="44">
      <pivotArea outline="0" collapsedLevelsAreSubtotals="1" fieldPosition="0"/>
    </format>
    <format dxfId="43">
      <pivotArea field="7" type="button" dataOnly="0" labelOnly="1" outline="0" axis="axisRow" fieldPosition="0"/>
    </format>
    <format dxfId="42">
      <pivotArea dataOnly="0" labelOnly="1" fieldPosition="0">
        <references count="1">
          <reference field="7" count="3">
            <x v="1"/>
            <x v="2"/>
            <x v="3"/>
          </reference>
        </references>
      </pivotArea>
    </format>
    <format dxfId="41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97DB017-71E0-4CD8-B3F6-9B262563CD87}" name="PivotTable17" cacheId="17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D43:H47" firstHeaderRow="0" firstDataRow="1" firstDataCol="1"/>
  <pivotFields count="8">
    <pivotField numFmtId="17" showAll="0">
      <items count="3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t="default"/>
      </items>
    </pivotField>
    <pivotField dataField="1" numFmtId="167" showAll="0"/>
    <pivotField dataField="1" numFmtId="167" showAll="0"/>
    <pivotField dataField="1" numFmtId="167" showAll="0"/>
    <pivotField dataField="1" numFmtId="167" showAll="0"/>
    <pivotField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Row" showAll="0">
      <items count="6">
        <item sd="0" x="0"/>
        <item sd="0" x="1"/>
        <item sd="0" x="2"/>
        <item sd="0" x="3"/>
        <item sd="0" x="4"/>
        <item t="default"/>
      </items>
    </pivotField>
  </pivotFields>
  <rowFields count="1">
    <field x="7"/>
  </rowFields>
  <rowItems count="4">
    <i>
      <x v="1"/>
    </i>
    <i>
      <x v="2"/>
    </i>
    <i>
      <x v="3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um of  Brand B" fld="1" baseField="0" baseItem="0" numFmtId="167"/>
    <dataField name="Sum of Brand PH" fld="2" baseField="0" baseItem="0" numFmtId="167"/>
    <dataField name="Sum of Brand P" fld="3" baseField="0" baseItem="0" numFmtId="167"/>
    <dataField name="Sum of Brand M ATL Spends Aggregated" fld="4" baseField="0" baseItem="0" numFmtId="167"/>
  </dataFields>
  <formats count="11">
    <format dxfId="10">
      <pivotArea type="all" dataOnly="0" outline="0" fieldPosition="0"/>
    </format>
    <format dxfId="9">
      <pivotArea outline="0" collapsedLevelsAreSubtotals="1" fieldPosition="0"/>
    </format>
    <format dxfId="8">
      <pivotArea field="7" type="button" dataOnly="0" labelOnly="1" outline="0" axis="axisRow" fieldPosition="0"/>
    </format>
    <format dxfId="7">
      <pivotArea dataOnly="0" labelOnly="1" fieldPosition="0">
        <references count="1">
          <reference field="7" count="3">
            <x v="1"/>
            <x v="2"/>
            <x v="3"/>
          </reference>
        </references>
      </pivotArea>
    </format>
    <format dxfId="6">
      <pivotArea dataOnly="0" labelOnly="1" grandRow="1" outline="0" fieldPosition="0"/>
    </format>
    <format dxfId="5">
      <pivotArea type="all" dataOnly="0" outline="0" fieldPosition="0"/>
    </format>
    <format dxfId="4">
      <pivotArea outline="0" collapsedLevelsAreSubtotals="1" fieldPosition="0"/>
    </format>
    <format dxfId="3">
      <pivotArea field="7" type="button" dataOnly="0" labelOnly="1" outline="0" axis="axisRow" fieldPosition="0"/>
    </format>
    <format dxfId="2">
      <pivotArea dataOnly="0" labelOnly="1" fieldPosition="0">
        <references count="1">
          <reference field="7" count="3">
            <x v="1"/>
            <x v="2"/>
            <x v="3"/>
          </reference>
        </references>
      </pivotArea>
    </format>
    <format dxfId="1">
      <pivotArea dataOnly="0" labelOnly="1" grandRow="1" outline="0" fieldPosition="0"/>
    </format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FB13A55-8629-4D2E-99E6-7D832CC7A5FD}" name="PivotTable11" cacheId="1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B112:G116" firstHeaderRow="0" firstDataRow="1" firstDataCol="1"/>
  <pivotFields count="30">
    <pivotField numFmtId="17" showAll="0">
      <items count="3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t="default"/>
      </items>
    </pivotField>
    <pivotField numFmtId="164" showAll="0"/>
    <pivotField numFmtId="164" showAll="0"/>
    <pivotField dataField="1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5" showAll="0"/>
    <pivotField dataField="1" showAll="0"/>
    <pivotField dataField="1" showAll="0"/>
    <pivotField dataField="1" showAll="0"/>
    <pivotField dataField="1" showAll="0">
      <items count="13">
        <item x="11"/>
        <item x="10"/>
        <item x="9"/>
        <item x="7"/>
        <item x="6"/>
        <item x="8"/>
        <item x="1"/>
        <item x="2"/>
        <item x="3"/>
        <item x="5"/>
        <item x="4"/>
        <item x="0"/>
        <item t="default"/>
      </items>
    </pivotField>
    <pivotField showAll="0"/>
    <pivotField showAll="0"/>
    <pivotField showAll="0" defaultSubtotal="0">
      <items count="14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</items>
    </pivotField>
    <pivotField showAll="0" defaultSubtotal="0">
      <items count="6">
        <item sd="0" x="0"/>
        <item sd="0" x="1"/>
        <item sd="0" x="2"/>
        <item sd="0" x="3"/>
        <item sd="0" x="4"/>
        <item sd="0" x="5"/>
      </items>
    </pivotField>
    <pivotField axis="axisRow" showAll="0" defaultSubtotal="0">
      <items count="5">
        <item sd="0" x="0"/>
        <item sd="0" x="1"/>
        <item sd="0" x="2"/>
        <item sd="0" x="3"/>
        <item sd="0" x="4"/>
      </items>
    </pivotField>
  </pivotFields>
  <rowFields count="1">
    <field x="29"/>
  </rowFields>
  <rowItems count="4">
    <i>
      <x v="1"/>
    </i>
    <i>
      <x v="2"/>
    </i>
    <i>
      <x v="3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Average of Market Share Brand M Total" fld="3" subtotal="average" baseField="29" baseItem="1"/>
    <dataField name="Average of Brand B" fld="22" subtotal="average" baseField="29" baseItem="1"/>
    <dataField name="Average of Brand PH" fld="21" subtotal="average" baseField="29" baseItem="1"/>
    <dataField name="Average of Brand P" fld="23" subtotal="average" baseField="29" baseItem="1"/>
    <dataField name="Average of Others" fld="24" subtotal="average" baseField="29" baseItem="1"/>
  </dataFields>
  <formats count="8">
    <format dxfId="390">
      <pivotArea collapsedLevelsAreSubtotals="1" fieldPosition="0">
        <references count="1">
          <reference field="29" count="2">
            <x v="2"/>
            <x v="3"/>
          </reference>
        </references>
      </pivotArea>
    </format>
    <format dxfId="389">
      <pivotArea grandRow="1" outline="0" collapsedLevelsAreSubtotals="1" fieldPosition="0"/>
    </format>
    <format dxfId="388">
      <pivotArea type="all" dataOnly="0" outline="0" fieldPosition="0"/>
    </format>
    <format dxfId="387">
      <pivotArea outline="0" collapsedLevelsAreSubtotals="1" fieldPosition="0"/>
    </format>
    <format dxfId="386">
      <pivotArea field="29" type="button" dataOnly="0" labelOnly="1" outline="0" axis="axisRow" fieldPosition="0"/>
    </format>
    <format dxfId="385">
      <pivotArea dataOnly="0" labelOnly="1" fieldPosition="0">
        <references count="1">
          <reference field="29" count="3">
            <x v="1"/>
            <x v="2"/>
            <x v="3"/>
          </reference>
        </references>
      </pivotArea>
    </format>
    <format dxfId="384">
      <pivotArea dataOnly="0" labelOnly="1" grandRow="1" outline="0" fieldPosition="0"/>
    </format>
    <format dxfId="383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B453470-FF9A-42DC-94CA-C7B6D32A7808}" name="PivotTable13" cacheId="1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B129:E133" firstHeaderRow="0" firstDataRow="1" firstDataCol="1"/>
  <pivotFields count="30">
    <pivotField numFmtId="17" showAll="0">
      <items count="3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t="default"/>
      </items>
    </pivotField>
    <pivotField numFmtId="164" showAll="0"/>
    <pivotField numFmtId="164" showAll="0"/>
    <pivotField showAll="0"/>
    <pivotField dataField="1"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5" showAll="0"/>
    <pivotField showAll="0"/>
    <pivotField showAll="0"/>
    <pivotField showAll="0"/>
    <pivotField showAll="0"/>
    <pivotField dataField="1" showAll="0"/>
    <pivotField dataField="1" showAll="0"/>
    <pivotField showAll="0" defaultSubtotal="0">
      <items count="14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</items>
    </pivotField>
    <pivotField showAll="0" defaultSubtotal="0">
      <items count="6">
        <item sd="0" x="0"/>
        <item sd="0" x="1"/>
        <item sd="0" x="2"/>
        <item sd="0" x="3"/>
        <item sd="0" x="4"/>
        <item sd="0" x="5"/>
      </items>
    </pivotField>
    <pivotField axis="axisRow" showAll="0" defaultSubtotal="0">
      <items count="5">
        <item sd="0" x="0"/>
        <item sd="0" x="1"/>
        <item sd="0" x="2"/>
        <item sd="0" x="3"/>
        <item sd="0" x="4"/>
      </items>
    </pivotField>
  </pivotFields>
  <rowFields count="1">
    <field x="29"/>
  </rowFields>
  <rowItems count="4">
    <i>
      <x v="1"/>
    </i>
    <i>
      <x v="2"/>
    </i>
    <i>
      <x v="3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Average of Average Price Total" fld="4" subtotal="average" baseField="28" baseItem="1"/>
    <dataField name="Average of Brand B $" fld="25" subtotal="average" baseField="28" baseItem="1"/>
    <dataField name="Average of Brand P $" fld="26" subtotal="average" baseField="28" baseItem="1"/>
  </dataFields>
  <formats count="15">
    <format dxfId="405">
      <pivotArea outline="0" collapsedLevelsAreSubtotals="1" fieldPosition="0"/>
    </format>
    <format dxfId="404">
      <pivotArea type="all" dataOnly="0" outline="0" fieldPosition="0"/>
    </format>
    <format dxfId="403">
      <pivotArea outline="0" collapsedLevelsAreSubtotals="1" fieldPosition="0"/>
    </format>
    <format dxfId="402">
      <pivotArea field="29" type="button" dataOnly="0" labelOnly="1" outline="0" axis="axisRow" fieldPosition="0"/>
    </format>
    <format dxfId="401">
      <pivotArea dataOnly="0" labelOnly="1" fieldPosition="0">
        <references count="1">
          <reference field="29" count="3">
            <x v="1"/>
            <x v="2"/>
            <x v="3"/>
          </reference>
        </references>
      </pivotArea>
    </format>
    <format dxfId="400">
      <pivotArea dataOnly="0" labelOnly="1" grandRow="1" outline="0" fieldPosition="0"/>
    </format>
    <format dxfId="399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398">
      <pivotArea type="all" dataOnly="0" outline="0" fieldPosition="0"/>
    </format>
    <format dxfId="397">
      <pivotArea outline="0" collapsedLevelsAreSubtotals="1" fieldPosition="0"/>
    </format>
    <format dxfId="396">
      <pivotArea field="29" type="button" dataOnly="0" labelOnly="1" outline="0" axis="axisRow" fieldPosition="0"/>
    </format>
    <format dxfId="395">
      <pivotArea dataOnly="0" labelOnly="1" fieldPosition="0">
        <references count="1">
          <reference field="29" count="3">
            <x v="1"/>
            <x v="2"/>
            <x v="3"/>
          </reference>
        </references>
      </pivotArea>
    </format>
    <format dxfId="394">
      <pivotArea dataOnly="0" labelOnly="1" grandRow="1" outline="0" fieldPosition="0"/>
    </format>
    <format dxfId="393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392">
      <pivotArea dataOnly="0" labelOnly="1" fieldPosition="0">
        <references count="1">
          <reference field="29" count="3">
            <x v="1"/>
            <x v="2"/>
            <x v="3"/>
          </reference>
        </references>
      </pivotArea>
    </format>
    <format dxfId="391">
      <pivotArea dataOnly="0" labelOnly="1" fieldPosition="0">
        <references count="1">
          <reference field="29" count="3">
            <x v="1"/>
            <x v="2"/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4A7922F-D444-41CE-B97A-9462C58FC7B3}" name="PivotTable10" cacheId="1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B90:H94" firstHeaderRow="0" firstDataRow="1" firstDataCol="1"/>
  <pivotFields count="30">
    <pivotField numFmtId="17" showAll="0">
      <items count="3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t="default"/>
      </items>
    </pivotField>
    <pivotField numFmtId="164" showAll="0"/>
    <pivotField numFmtId="164" showAll="0"/>
    <pivotField showAll="0"/>
    <pivotField numFmtId="164" showAll="0"/>
    <pivotField numFmtId="164" showAll="0"/>
    <pivotField numFmtId="164" showAll="0"/>
    <pivotField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5" showAll="0"/>
    <pivotField showAll="0"/>
    <pivotField showAll="0"/>
    <pivotField showAll="0"/>
    <pivotField showAll="0"/>
    <pivotField showAll="0"/>
    <pivotField showAll="0"/>
    <pivotField showAll="0" defaultSubtotal="0">
      <items count="14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</items>
    </pivotField>
    <pivotField showAll="0" defaultSubtotal="0">
      <items count="6">
        <item sd="0" x="0"/>
        <item sd="0" x="1"/>
        <item sd="0" x="2"/>
        <item sd="0" x="3"/>
        <item sd="0" x="4"/>
        <item sd="0" x="5"/>
      </items>
    </pivotField>
    <pivotField axis="axisRow" showAll="0" defaultSubtotal="0">
      <items count="5">
        <item sd="0" x="0"/>
        <item sd="0" x="1"/>
        <item sd="0" x="2"/>
        <item sd="0" x="3"/>
        <item sd="0" x="4"/>
      </items>
    </pivotField>
  </pivotFields>
  <rowFields count="1">
    <field x="29"/>
  </rowFields>
  <rowItems count="4">
    <i>
      <x v="1"/>
    </i>
    <i>
      <x v="2"/>
    </i>
    <i>
      <x v="3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Sum of Sales Revenue Channel1" fld="8" baseField="28" baseItem="1"/>
    <dataField name="Sum of Sales Volume Channel1" fld="9" baseField="28" baseItem="1"/>
    <dataField name="Average of Average Price Channel1" fld="10" subtotal="average" baseField="28" baseItem="1" numFmtId="168"/>
    <dataField name="Average of Sales Revenue Channel2" fld="11" subtotal="average" baseField="28" baseItem="1"/>
    <dataField name="Average of Sales Volume Channel2" fld="12" subtotal="average" baseField="28" baseItem="1"/>
    <dataField name="Average of Average Price Channel2" fld="13" subtotal="average" baseField="28" baseItem="1" numFmtId="168"/>
  </dataFields>
  <formats count="17">
    <format dxfId="422">
      <pivotArea outline="0" collapsedLevelsAreSubtotals="1" fieldPosition="0"/>
    </format>
    <format dxfId="421">
      <pivotArea outline="0" collapsedLevelsAreSubtotals="1" fieldPosition="0">
        <references count="1">
          <reference field="4294967294" count="1" selected="0">
            <x v="5"/>
          </reference>
        </references>
      </pivotArea>
    </format>
    <format dxfId="420">
      <pivotArea outline="0" collapsedLevelsAreSubtotals="1" fieldPosition="0">
        <references count="1">
          <reference field="4294967294" count="1" selected="0">
            <x v="2"/>
          </reference>
        </references>
      </pivotArea>
    </format>
    <format dxfId="419">
      <pivotArea type="all" dataOnly="0" outline="0" fieldPosition="0"/>
    </format>
    <format dxfId="418">
      <pivotArea outline="0" collapsedLevelsAreSubtotals="1" fieldPosition="0"/>
    </format>
    <format dxfId="417">
      <pivotArea field="29" type="button" dataOnly="0" labelOnly="1" outline="0" axis="axisRow" fieldPosition="0"/>
    </format>
    <format dxfId="416">
      <pivotArea dataOnly="0" labelOnly="1" fieldPosition="0">
        <references count="1">
          <reference field="29" count="3">
            <x v="1"/>
            <x v="2"/>
            <x v="3"/>
          </reference>
        </references>
      </pivotArea>
    </format>
    <format dxfId="415">
      <pivotArea dataOnly="0" labelOnly="1" grandRow="1" outline="0" fieldPosition="0"/>
    </format>
    <format dxfId="414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413">
      <pivotArea type="all" dataOnly="0" outline="0" fieldPosition="0"/>
    </format>
    <format dxfId="412">
      <pivotArea outline="0" collapsedLevelsAreSubtotals="1" fieldPosition="0"/>
    </format>
    <format dxfId="411">
      <pivotArea field="29" type="button" dataOnly="0" labelOnly="1" outline="0" axis="axisRow" fieldPosition="0"/>
    </format>
    <format dxfId="410">
      <pivotArea dataOnly="0" labelOnly="1" fieldPosition="0">
        <references count="1">
          <reference field="29" count="3">
            <x v="1"/>
            <x v="2"/>
            <x v="3"/>
          </reference>
        </references>
      </pivotArea>
    </format>
    <format dxfId="409">
      <pivotArea dataOnly="0" labelOnly="1" grandRow="1" outline="0" fieldPosition="0"/>
    </format>
    <format dxfId="408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407">
      <pivotArea dataOnly="0" labelOnly="1" fieldPosition="0">
        <references count="1">
          <reference field="29" count="3">
            <x v="1"/>
            <x v="2"/>
            <x v="3"/>
          </reference>
        </references>
      </pivotArea>
    </format>
    <format dxfId="406">
      <pivotArea dataOnly="0" labelOnly="1" fieldPosition="0">
        <references count="1">
          <reference field="29" count="3">
            <x v="1"/>
            <x v="2"/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543D201-2970-45F2-937E-7E89D8A2014F}" name="PivotTable3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H62:K66" firstHeaderRow="0" firstDataRow="1" firstDataCol="1"/>
  <pivotFields count="7">
    <pivotField numFmtId="17" showAll="0">
      <items count="3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t="default"/>
      </items>
    </pivotField>
    <pivotField dataField="1" numFmtId="167" showAll="0"/>
    <pivotField dataField="1" numFmtId="167" showAll="0"/>
    <pivotField dataField="1" numFmtId="167" showAll="0"/>
    <pivotField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Row" showAll="0">
      <items count="6">
        <item sd="0" x="0"/>
        <item sd="0" x="1"/>
        <item sd="0" x="2"/>
        <item sd="0" x="3"/>
        <item sd="0" x="4"/>
        <item t="default"/>
      </items>
    </pivotField>
  </pivotFields>
  <rowFields count="1">
    <field x="6"/>
  </rowFields>
  <rowItems count="4">
    <i>
      <x v="1"/>
    </i>
    <i>
      <x v="2"/>
    </i>
    <i>
      <x v="3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Sales Volume Category1" fld="1" baseField="0" baseItem="0"/>
    <dataField name="Sum of Sales Volume Category2" fld="2" baseField="0" baseItem="0"/>
    <dataField name="Sum of Sales Volume Category3" fld="3" baseField="0" baseItem="0"/>
  </dataFields>
  <formats count="12">
    <format dxfId="294">
      <pivotArea type="all" dataOnly="0" outline="0" fieldPosition="0"/>
    </format>
    <format dxfId="293">
      <pivotArea outline="0" collapsedLevelsAreSubtotals="1" fieldPosition="0"/>
    </format>
    <format dxfId="292">
      <pivotArea field="6" type="button" dataOnly="0" labelOnly="1" outline="0" axis="axisRow" fieldPosition="0"/>
    </format>
    <format dxfId="291">
      <pivotArea dataOnly="0" labelOnly="1" fieldPosition="0">
        <references count="1">
          <reference field="6" count="3">
            <x v="1"/>
            <x v="2"/>
            <x v="3"/>
          </reference>
        </references>
      </pivotArea>
    </format>
    <format dxfId="290">
      <pivotArea dataOnly="0" labelOnly="1" grandRow="1" outline="0" fieldPosition="0"/>
    </format>
    <format dxfId="289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88">
      <pivotArea type="all" dataOnly="0" outline="0" fieldPosition="0"/>
    </format>
    <format dxfId="287">
      <pivotArea outline="0" collapsedLevelsAreSubtotals="1" fieldPosition="0"/>
    </format>
    <format dxfId="286">
      <pivotArea field="6" type="button" dataOnly="0" labelOnly="1" outline="0" axis="axisRow" fieldPosition="0"/>
    </format>
    <format dxfId="285">
      <pivotArea dataOnly="0" labelOnly="1" fieldPosition="0">
        <references count="1">
          <reference field="6" count="3">
            <x v="1"/>
            <x v="2"/>
            <x v="3"/>
          </reference>
        </references>
      </pivotArea>
    </format>
    <format dxfId="284">
      <pivotArea dataOnly="0" labelOnly="1" grandRow="1" outline="0" fieldPosition="0"/>
    </format>
    <format dxfId="283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24D45E3-0A60-49E2-A2E6-FA3140B80F88}" name="PivotTable2" cacheId="0" applyNumberFormats="0" applyBorderFormats="0" applyFontFormats="0" applyPatternFormats="0" applyAlignmentFormats="0" applyWidthHeightFormats="1" dataCaption="Values" grandTotalCaption="Grand Average" updatedVersion="8" minRefreshableVersion="3" useAutoFormatting="1" itemPrintTitles="1" createdVersion="8" indent="0" outline="1" outlineData="1" multipleFieldFilters="0">
  <location ref="B70:E74" firstHeaderRow="0" firstDataRow="1" firstDataCol="1"/>
  <pivotFields count="7">
    <pivotField numFmtId="17" showAll="0">
      <items count="3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t="default"/>
      </items>
    </pivotField>
    <pivotField dataField="1" numFmtId="167" showAll="0"/>
    <pivotField dataField="1" numFmtId="167" showAll="0"/>
    <pivotField dataField="1" numFmtId="167" showAll="0"/>
    <pivotField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Row" showAll="0">
      <items count="6">
        <item sd="0" x="0"/>
        <item sd="0" x="1"/>
        <item sd="0" x="2"/>
        <item sd="0" x="3"/>
        <item sd="0" x="4"/>
        <item t="default"/>
      </items>
    </pivotField>
  </pivotFields>
  <rowFields count="1">
    <field x="6"/>
  </rowFields>
  <rowItems count="4">
    <i>
      <x v="1"/>
    </i>
    <i>
      <x v="2"/>
    </i>
    <i>
      <x v="3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Average of Sales Revenue Category1" fld="1" subtotal="average" baseField="6" baseItem="1"/>
    <dataField name="Average of Sales Revenue Category2" fld="2" subtotal="average" baseField="6" baseItem="1"/>
    <dataField name="Average of Sales Revenue Category3" fld="3" subtotal="average" baseField="6" baseItem="1"/>
  </dataFields>
  <formats count="13">
    <format dxfId="307">
      <pivotArea outline="0" collapsedLevelsAreSubtotals="1" fieldPosition="0"/>
    </format>
    <format dxfId="306">
      <pivotArea type="all" dataOnly="0" outline="0" fieldPosition="0"/>
    </format>
    <format dxfId="305">
      <pivotArea outline="0" collapsedLevelsAreSubtotals="1" fieldPosition="0"/>
    </format>
    <format dxfId="304">
      <pivotArea field="6" type="button" dataOnly="0" labelOnly="1" outline="0" axis="axisRow" fieldPosition="0"/>
    </format>
    <format dxfId="303">
      <pivotArea dataOnly="0" labelOnly="1" fieldPosition="0">
        <references count="1">
          <reference field="6" count="3">
            <x v="1"/>
            <x v="2"/>
            <x v="3"/>
          </reference>
        </references>
      </pivotArea>
    </format>
    <format dxfId="302">
      <pivotArea dataOnly="0" labelOnly="1" grandRow="1" outline="0" fieldPosition="0"/>
    </format>
    <format dxfId="301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300">
      <pivotArea type="all" dataOnly="0" outline="0" fieldPosition="0"/>
    </format>
    <format dxfId="299">
      <pivotArea outline="0" collapsedLevelsAreSubtotals="1" fieldPosition="0"/>
    </format>
    <format dxfId="298">
      <pivotArea field="6" type="button" dataOnly="0" labelOnly="1" outline="0" axis="axisRow" fieldPosition="0"/>
    </format>
    <format dxfId="297">
      <pivotArea dataOnly="0" labelOnly="1" fieldPosition="0">
        <references count="1">
          <reference field="6" count="3">
            <x v="1"/>
            <x v="2"/>
            <x v="3"/>
          </reference>
        </references>
      </pivotArea>
    </format>
    <format dxfId="296">
      <pivotArea dataOnly="0" labelOnly="1" grandRow="1" outline="0" fieldPosition="0"/>
    </format>
    <format dxfId="295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8E08F9B-31D6-4D8A-8E86-AF60759D8A27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B62:E66" firstHeaderRow="0" firstDataRow="1" firstDataCol="1"/>
  <pivotFields count="7">
    <pivotField numFmtId="17" showAll="0">
      <items count="3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t="default"/>
      </items>
    </pivotField>
    <pivotField dataField="1" numFmtId="167" showAll="0"/>
    <pivotField dataField="1" numFmtId="167" showAll="0"/>
    <pivotField dataField="1" numFmtId="167" showAll="0"/>
    <pivotField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Row" showAll="0">
      <items count="6">
        <item sd="0" x="0"/>
        <item sd="0" x="1"/>
        <item sd="0" x="2"/>
        <item sd="0" x="3"/>
        <item sd="0" x="4"/>
        <item t="default"/>
      </items>
    </pivotField>
  </pivotFields>
  <rowFields count="1">
    <field x="6"/>
  </rowFields>
  <rowItems count="4">
    <i>
      <x v="1"/>
    </i>
    <i>
      <x v="2"/>
    </i>
    <i>
      <x v="3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Sales Revenue Category1" fld="1" baseField="0" baseItem="0"/>
    <dataField name="Sum of Sales Revenue Category2" fld="2" baseField="0" baseItem="0"/>
    <dataField name="Sum of Sales Revenue Category3" fld="3" baseField="0" baseItem="0"/>
  </dataFields>
  <formats count="13">
    <format dxfId="320">
      <pivotArea outline="0" collapsedLevelsAreSubtotals="1" fieldPosition="0"/>
    </format>
    <format dxfId="319">
      <pivotArea type="all" dataOnly="0" outline="0" fieldPosition="0"/>
    </format>
    <format dxfId="318">
      <pivotArea outline="0" collapsedLevelsAreSubtotals="1" fieldPosition="0"/>
    </format>
    <format dxfId="317">
      <pivotArea field="6" type="button" dataOnly="0" labelOnly="1" outline="0" axis="axisRow" fieldPosition="0"/>
    </format>
    <format dxfId="316">
      <pivotArea dataOnly="0" labelOnly="1" fieldPosition="0">
        <references count="1">
          <reference field="6" count="3">
            <x v="1"/>
            <x v="2"/>
            <x v="3"/>
          </reference>
        </references>
      </pivotArea>
    </format>
    <format dxfId="315">
      <pivotArea dataOnly="0" labelOnly="1" grandRow="1" outline="0" fieldPosition="0"/>
    </format>
    <format dxfId="314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313">
      <pivotArea type="all" dataOnly="0" outline="0" fieldPosition="0"/>
    </format>
    <format dxfId="312">
      <pivotArea outline="0" collapsedLevelsAreSubtotals="1" fieldPosition="0"/>
    </format>
    <format dxfId="311">
      <pivotArea field="6" type="button" dataOnly="0" labelOnly="1" outline="0" axis="axisRow" fieldPosition="0"/>
    </format>
    <format dxfId="310">
      <pivotArea dataOnly="0" labelOnly="1" fieldPosition="0">
        <references count="1">
          <reference field="6" count="3">
            <x v="1"/>
            <x v="2"/>
            <x v="3"/>
          </reference>
        </references>
      </pivotArea>
    </format>
    <format dxfId="309">
      <pivotArea dataOnly="0" labelOnly="1" grandRow="1" outline="0" fieldPosition="0"/>
    </format>
    <format dxfId="308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ivotTable" Target="../pivotTables/pivotTable21.xml"/><Relationship Id="rId1" Type="http://schemas.openxmlformats.org/officeDocument/2006/relationships/pivotTable" Target="../pivotTables/pivotTable20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ivotTable" Target="../pivotTables/pivotTable23.xml"/><Relationship Id="rId1" Type="http://schemas.openxmlformats.org/officeDocument/2006/relationships/pivotTable" Target="../pivotTables/pivotTable2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ivotTable" Target="../pivotTables/pivotTable24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5.xml"/><Relationship Id="rId2" Type="http://schemas.openxmlformats.org/officeDocument/2006/relationships/pivotTable" Target="../pivotTables/pivotTable26.xml"/><Relationship Id="rId1" Type="http://schemas.openxmlformats.org/officeDocument/2006/relationships/pivotTable" Target="../pivotTables/pivotTable25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6.xml"/><Relationship Id="rId2" Type="http://schemas.openxmlformats.org/officeDocument/2006/relationships/pivotTable" Target="../pivotTables/pivotTable28.xml"/><Relationship Id="rId1" Type="http://schemas.openxmlformats.org/officeDocument/2006/relationships/pivotTable" Target="../pivotTables/pivotTable27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1.xml"/><Relationship Id="rId2" Type="http://schemas.openxmlformats.org/officeDocument/2006/relationships/pivotTable" Target="../pivotTables/pivotTable30.xml"/><Relationship Id="rId1" Type="http://schemas.openxmlformats.org/officeDocument/2006/relationships/pivotTable" Target="../pivotTables/pivotTable29.xml"/><Relationship Id="rId5" Type="http://schemas.openxmlformats.org/officeDocument/2006/relationships/drawing" Target="../drawings/drawing18.xml"/><Relationship Id="rId4" Type="http://schemas.openxmlformats.org/officeDocument/2006/relationships/pivotTable" Target="../pivotTables/pivotTable32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ivotTable" Target="../pivotTables/pivotTable3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4.xml"/><Relationship Id="rId2" Type="http://schemas.openxmlformats.org/officeDocument/2006/relationships/pivotTable" Target="../pivotTables/pivotTable3.xml"/><Relationship Id="rId1" Type="http://schemas.openxmlformats.org/officeDocument/2006/relationships/pivotTable" Target="../pivotTables/pivotTable2.xml"/><Relationship Id="rId5" Type="http://schemas.openxmlformats.org/officeDocument/2006/relationships/pivotTable" Target="../pivotTables/pivotTable6.xml"/><Relationship Id="rId4" Type="http://schemas.openxmlformats.org/officeDocument/2006/relationships/pivotTable" Target="../pivotTables/pivotTable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9.xml"/><Relationship Id="rId2" Type="http://schemas.openxmlformats.org/officeDocument/2006/relationships/pivotTable" Target="../pivotTables/pivotTable8.xml"/><Relationship Id="rId1" Type="http://schemas.openxmlformats.org/officeDocument/2006/relationships/pivotTable" Target="../pivotTables/pivotTable7.xml"/><Relationship Id="rId6" Type="http://schemas.openxmlformats.org/officeDocument/2006/relationships/drawing" Target="../drawings/drawing2.xml"/><Relationship Id="rId5" Type="http://schemas.openxmlformats.org/officeDocument/2006/relationships/pivotTable" Target="../pivotTables/pivotTable11.xml"/><Relationship Id="rId4" Type="http://schemas.openxmlformats.org/officeDocument/2006/relationships/pivotTable" Target="../pivotTables/pivotTable10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14.xml"/><Relationship Id="rId2" Type="http://schemas.openxmlformats.org/officeDocument/2006/relationships/pivotTable" Target="../pivotTables/pivotTable13.xml"/><Relationship Id="rId1" Type="http://schemas.openxmlformats.org/officeDocument/2006/relationships/pivotTable" Target="../pivotTables/pivotTable12.xml"/><Relationship Id="rId6" Type="http://schemas.openxmlformats.org/officeDocument/2006/relationships/drawing" Target="../drawings/drawing3.xml"/><Relationship Id="rId5" Type="http://schemas.openxmlformats.org/officeDocument/2006/relationships/pivotTable" Target="../pivotTables/pivotTable16.xml"/><Relationship Id="rId4" Type="http://schemas.openxmlformats.org/officeDocument/2006/relationships/pivotTable" Target="../pivotTables/pivotTable15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19.xml"/><Relationship Id="rId2" Type="http://schemas.openxmlformats.org/officeDocument/2006/relationships/pivotTable" Target="../pivotTables/pivotTable18.xml"/><Relationship Id="rId1" Type="http://schemas.openxmlformats.org/officeDocument/2006/relationships/pivotTable" Target="../pivotTables/pivotTable17.xml"/><Relationship Id="rId4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96285-A0D8-42D8-916F-4A29596A9204}">
  <dimension ref="B2:D18"/>
  <sheetViews>
    <sheetView workbookViewId="0">
      <selection activeCell="C20" sqref="C20"/>
    </sheetView>
  </sheetViews>
  <sheetFormatPr defaultRowHeight="14.4" x14ac:dyDescent="0.3"/>
  <cols>
    <col min="1" max="1" width="8.88671875" style="101"/>
    <col min="2" max="2" width="5.5546875" style="101" bestFit="1" customWidth="1"/>
    <col min="3" max="3" width="30.6640625" style="101" bestFit="1" customWidth="1"/>
    <col min="4" max="4" width="159.109375" style="101" bestFit="1" customWidth="1"/>
    <col min="5" max="16384" width="8.88671875" style="101"/>
  </cols>
  <sheetData>
    <row r="2" spans="2:4" x14ac:dyDescent="0.3">
      <c r="B2" s="6" t="s">
        <v>40</v>
      </c>
      <c r="C2" s="6" t="s">
        <v>41</v>
      </c>
      <c r="D2" s="6" t="s">
        <v>42</v>
      </c>
    </row>
    <row r="3" spans="2:4" x14ac:dyDescent="0.3">
      <c r="B3" s="102">
        <v>1</v>
      </c>
      <c r="C3" s="262" t="s">
        <v>117</v>
      </c>
      <c r="D3" s="102" t="s">
        <v>43</v>
      </c>
    </row>
    <row r="4" spans="2:4" x14ac:dyDescent="0.3">
      <c r="B4" s="102">
        <v>6</v>
      </c>
      <c r="C4" s="262" t="s">
        <v>44</v>
      </c>
      <c r="D4" s="102" t="s">
        <v>45</v>
      </c>
    </row>
    <row r="5" spans="2:4" x14ac:dyDescent="0.3">
      <c r="B5" s="234">
        <v>7</v>
      </c>
      <c r="C5" s="263" t="s">
        <v>46</v>
      </c>
      <c r="D5" s="264" t="s">
        <v>47</v>
      </c>
    </row>
    <row r="6" spans="2:4" x14ac:dyDescent="0.3">
      <c r="B6" s="102">
        <v>8</v>
      </c>
      <c r="C6" s="262" t="s">
        <v>36</v>
      </c>
      <c r="D6" s="102" t="s">
        <v>48</v>
      </c>
    </row>
    <row r="7" spans="2:4" x14ac:dyDescent="0.3">
      <c r="B7" s="102">
        <v>9</v>
      </c>
      <c r="C7" s="262" t="s">
        <v>49</v>
      </c>
      <c r="D7" s="102" t="s">
        <v>50</v>
      </c>
    </row>
    <row r="8" spans="2:4" x14ac:dyDescent="0.3">
      <c r="B8" s="102">
        <v>10</v>
      </c>
      <c r="C8" s="262" t="s">
        <v>51</v>
      </c>
      <c r="D8" s="102" t="s">
        <v>52</v>
      </c>
    </row>
    <row r="9" spans="2:4" x14ac:dyDescent="0.3">
      <c r="B9" s="102">
        <v>11</v>
      </c>
      <c r="C9" s="262" t="s">
        <v>219</v>
      </c>
      <c r="D9" s="102" t="s">
        <v>53</v>
      </c>
    </row>
    <row r="10" spans="2:4" x14ac:dyDescent="0.3">
      <c r="B10" s="102">
        <v>12</v>
      </c>
      <c r="C10" s="265" t="s">
        <v>62</v>
      </c>
      <c r="D10" s="102" t="s">
        <v>63</v>
      </c>
    </row>
    <row r="11" spans="2:4" x14ac:dyDescent="0.3">
      <c r="B11" s="102">
        <v>13</v>
      </c>
      <c r="C11" s="262" t="s">
        <v>2</v>
      </c>
      <c r="D11" s="102" t="s">
        <v>54</v>
      </c>
    </row>
    <row r="12" spans="2:4" x14ac:dyDescent="0.3">
      <c r="B12" s="102">
        <v>14</v>
      </c>
      <c r="C12" s="265" t="s">
        <v>284</v>
      </c>
      <c r="D12" s="102" t="s">
        <v>343</v>
      </c>
    </row>
    <row r="13" spans="2:4" x14ac:dyDescent="0.3">
      <c r="B13" s="102">
        <v>15</v>
      </c>
      <c r="C13" s="265" t="s">
        <v>338</v>
      </c>
      <c r="D13" s="102" t="s">
        <v>349</v>
      </c>
    </row>
    <row r="14" spans="2:4" x14ac:dyDescent="0.3">
      <c r="B14" s="102">
        <v>16</v>
      </c>
      <c r="C14" s="265" t="s">
        <v>339</v>
      </c>
      <c r="D14" s="102" t="s">
        <v>344</v>
      </c>
    </row>
    <row r="15" spans="2:4" x14ac:dyDescent="0.3">
      <c r="B15" s="102">
        <v>17</v>
      </c>
      <c r="C15" s="261" t="s">
        <v>228</v>
      </c>
      <c r="D15" s="102" t="s">
        <v>345</v>
      </c>
    </row>
    <row r="16" spans="2:4" x14ac:dyDescent="0.3">
      <c r="B16" s="102">
        <v>18</v>
      </c>
      <c r="C16" s="265" t="s">
        <v>340</v>
      </c>
      <c r="D16" s="102" t="s">
        <v>346</v>
      </c>
    </row>
    <row r="17" spans="2:4" x14ac:dyDescent="0.3">
      <c r="B17" s="102">
        <v>19</v>
      </c>
      <c r="C17" s="265" t="s">
        <v>341</v>
      </c>
      <c r="D17" s="102" t="s">
        <v>347</v>
      </c>
    </row>
    <row r="18" spans="2:4" x14ac:dyDescent="0.3">
      <c r="B18" s="102">
        <v>20</v>
      </c>
      <c r="C18" s="265" t="s">
        <v>342</v>
      </c>
      <c r="D18" s="102" t="s">
        <v>348</v>
      </c>
    </row>
  </sheetData>
  <hyperlinks>
    <hyperlink ref="C3" location="Data!A1" display="Data" xr:uid="{0767AE1F-2D15-4F14-AB32-08E243D6527B}"/>
    <hyperlink ref="C4" location="'Correlation Summary'!A1" display="Correlation Summary" xr:uid="{FEBCA9DC-8337-4321-AB64-F07155A06C77}"/>
    <hyperlink ref="C5" location="' Trend Chart Revenue,Vol,Price'!A1" display="Revenue,Vol,Price_Charts" xr:uid="{B79534E3-902C-43F9-8165-6B78B093F41E}"/>
    <hyperlink ref="C6" location="CAGR!A1" display="CAGR" xr:uid="{FD624FEF-7525-49E0-A6E9-61E221627FD8}"/>
    <hyperlink ref="C7" location="'Category-wise Comparison Charts'!A1" display="Category-wise Comparison Charts" xr:uid="{D40548E8-5EB4-4AB8-9675-FD312BD50686}"/>
    <hyperlink ref="C8" location="'Channel-wise Comparison Charts'!A1" display="Channel-wise Comparison Charts" xr:uid="{A1FFA307-22EB-4EEB-A5E9-9E558AB42BA2}"/>
    <hyperlink ref="C9" location="'Brand M Vs Competitors'!A1" display="Brand M vs Competitors" xr:uid="{CD93DA6B-893A-41C6-948B-6A7FBC6A5E5D}"/>
    <hyperlink ref="C11" location="'Inflation Rate'!A1" display="Inflation Rate" xr:uid="{51AA782C-8E8A-4B2F-B753-5A189CC8670F}"/>
    <hyperlink ref="C10" location="'Market Share Trend Charts'!A1" display="Market Share Trend Charts" xr:uid="{AFE62F68-FE29-4343-8338-AC8F600DC08E}"/>
    <hyperlink ref="C12" location="'Digital Spends'!A1" display="Digital Spends" xr:uid="{3A3770DF-253E-4D72-AA15-151B945BEE07}"/>
    <hyperlink ref="C13" location="'Media Spends'!A1" display="Media Spends" xr:uid="{D579BCEE-93F8-42EA-AFCB-7DAE46BE2B58}"/>
    <hyperlink ref="C14" location="Media_Spends_Comparison_v2!A1" display="Media Spends v2" xr:uid="{A2BBE9F8-3E16-427B-8736-3C0F5D618D40}"/>
    <hyperlink ref="C15" location="TV_GRP!A1" display="TV GRP" xr:uid="{CFC8B9CB-C9A3-4232-9227-81DAA992F262}"/>
    <hyperlink ref="C16" location="'Digital Impressions'!A1" display="Digital Impressions" xr:uid="{03E67D85-7521-4A4D-B1EA-E0183E3A970C}"/>
    <hyperlink ref="C17" location="'Clicks &amp; Views'!A1" display="Clicks &amp; Views" xr:uid="{DC715D2E-CDB8-40B9-AB04-028577F0CD1C}"/>
    <hyperlink ref="C18" location="'Brand M Vs Comp_ATL Spends'!A1" display="Brand M vs Competitors ATL Spends" xr:uid="{C6B1F364-B15A-449A-A3B2-F033F2AE3859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66E4C-00E2-45B2-84DC-E03211B35A3B}">
  <dimension ref="B1:S68"/>
  <sheetViews>
    <sheetView topLeftCell="A10" workbookViewId="0">
      <selection activeCell="F15" sqref="F15"/>
    </sheetView>
  </sheetViews>
  <sheetFormatPr defaultRowHeight="14.4" x14ac:dyDescent="0.3"/>
  <cols>
    <col min="1" max="1" width="8.88671875" style="57"/>
    <col min="2" max="2" width="18.88671875" style="57" customWidth="1"/>
    <col min="3" max="3" width="21.33203125" style="57" customWidth="1"/>
    <col min="4" max="4" width="17.88671875" style="57" bestFit="1" customWidth="1"/>
    <col min="5" max="5" width="25" style="57" bestFit="1" customWidth="1"/>
    <col min="6" max="6" width="17.44140625" style="57" customWidth="1"/>
    <col min="7" max="7" width="8.88671875" style="57"/>
    <col min="8" max="8" width="7.21875" style="57" bestFit="1" customWidth="1"/>
    <col min="9" max="9" width="19.88671875" style="57" customWidth="1"/>
    <col min="10" max="10" width="30" style="57" customWidth="1"/>
    <col min="11" max="13" width="8.88671875" style="57"/>
    <col min="14" max="14" width="21.21875" style="57" customWidth="1"/>
    <col min="15" max="15" width="25.109375" style="57" customWidth="1"/>
    <col min="16" max="16" width="19.21875" style="57" customWidth="1"/>
    <col min="17" max="17" width="17.5546875" style="57" customWidth="1"/>
    <col min="18" max="18" width="19.33203125" style="57" customWidth="1"/>
    <col min="19" max="19" width="16.33203125" style="57" customWidth="1"/>
    <col min="20" max="16384" width="8.88671875" style="57"/>
  </cols>
  <sheetData>
    <row r="1" spans="2:19" x14ac:dyDescent="0.3">
      <c r="B1" s="56" t="s">
        <v>55</v>
      </c>
    </row>
    <row r="3" spans="2:19" ht="28.8" x14ac:dyDescent="0.3">
      <c r="C3" s="1" t="s">
        <v>5</v>
      </c>
      <c r="D3" s="1" t="s">
        <v>0</v>
      </c>
      <c r="E3" s="1" t="s">
        <v>146</v>
      </c>
      <c r="N3" s="1" t="s">
        <v>5</v>
      </c>
      <c r="O3" s="1" t="s">
        <v>146</v>
      </c>
      <c r="P3" s="1" t="s">
        <v>149</v>
      </c>
      <c r="Q3" s="1" t="s">
        <v>148</v>
      </c>
      <c r="R3" s="1" t="s">
        <v>150</v>
      </c>
      <c r="S3" s="46" t="s">
        <v>57</v>
      </c>
    </row>
    <row r="4" spans="2:19" x14ac:dyDescent="0.3">
      <c r="C4" s="69">
        <v>44197</v>
      </c>
      <c r="D4" s="70">
        <v>1014326.13624745</v>
      </c>
      <c r="E4" s="83" t="s">
        <v>3</v>
      </c>
      <c r="N4" s="69">
        <v>44197</v>
      </c>
      <c r="O4" s="83" t="s">
        <v>3</v>
      </c>
      <c r="P4" s="84" t="s">
        <v>3</v>
      </c>
      <c r="Q4" s="84" t="s">
        <v>3</v>
      </c>
      <c r="R4" s="84" t="s">
        <v>3</v>
      </c>
      <c r="S4" s="84" t="s">
        <v>3</v>
      </c>
    </row>
    <row r="5" spans="2:19" x14ac:dyDescent="0.3">
      <c r="C5" s="69">
        <v>44228</v>
      </c>
      <c r="D5" s="70">
        <v>925841.75077642896</v>
      </c>
      <c r="E5" s="83" t="s">
        <v>3</v>
      </c>
      <c r="N5" s="69">
        <v>44228</v>
      </c>
      <c r="O5" s="83" t="s">
        <v>3</v>
      </c>
      <c r="P5" s="84" t="s">
        <v>3</v>
      </c>
      <c r="Q5" s="84" t="s">
        <v>3</v>
      </c>
      <c r="R5" s="84" t="s">
        <v>3</v>
      </c>
      <c r="S5" s="84" t="s">
        <v>3</v>
      </c>
    </row>
    <row r="6" spans="2:19" x14ac:dyDescent="0.3">
      <c r="C6" s="69">
        <v>44256</v>
      </c>
      <c r="D6" s="70">
        <v>1097929.6380359</v>
      </c>
      <c r="E6" s="83" t="s">
        <v>3</v>
      </c>
      <c r="N6" s="69">
        <v>44256</v>
      </c>
      <c r="O6" s="83" t="s">
        <v>3</v>
      </c>
      <c r="P6" s="84" t="s">
        <v>3</v>
      </c>
      <c r="Q6" s="84" t="s">
        <v>3</v>
      </c>
      <c r="R6" s="84" t="s">
        <v>3</v>
      </c>
      <c r="S6" s="84" t="s">
        <v>3</v>
      </c>
    </row>
    <row r="7" spans="2:19" x14ac:dyDescent="0.3">
      <c r="C7" s="69">
        <v>44287</v>
      </c>
      <c r="D7" s="70">
        <v>1075668.16415133</v>
      </c>
      <c r="E7" s="83" t="s">
        <v>3</v>
      </c>
      <c r="N7" s="69">
        <v>44287</v>
      </c>
      <c r="O7" s="83" t="s">
        <v>3</v>
      </c>
      <c r="P7" s="84" t="s">
        <v>3</v>
      </c>
      <c r="Q7" s="84" t="s">
        <v>3</v>
      </c>
      <c r="R7" s="84" t="s">
        <v>3</v>
      </c>
      <c r="S7" s="84" t="s">
        <v>3</v>
      </c>
    </row>
    <row r="8" spans="2:19" x14ac:dyDescent="0.3">
      <c r="C8" s="69">
        <v>44317</v>
      </c>
      <c r="D8" s="70">
        <v>1223683.0087433199</v>
      </c>
      <c r="E8" s="83" t="s">
        <v>3</v>
      </c>
      <c r="N8" s="69">
        <v>44317</v>
      </c>
      <c r="O8" s="83" t="s">
        <v>3</v>
      </c>
      <c r="P8" s="84" t="s">
        <v>3</v>
      </c>
      <c r="Q8" s="84" t="s">
        <v>3</v>
      </c>
      <c r="R8" s="84" t="s">
        <v>3</v>
      </c>
      <c r="S8" s="84" t="s">
        <v>3</v>
      </c>
    </row>
    <row r="9" spans="2:19" x14ac:dyDescent="0.3">
      <c r="C9" s="69">
        <v>44348</v>
      </c>
      <c r="D9" s="70">
        <v>1341353.22037104</v>
      </c>
      <c r="E9" s="83" t="s">
        <v>3</v>
      </c>
      <c r="N9" s="69">
        <v>44348</v>
      </c>
      <c r="O9" s="83" t="s">
        <v>3</v>
      </c>
      <c r="P9" s="84" t="s">
        <v>3</v>
      </c>
      <c r="Q9" s="84" t="s">
        <v>3</v>
      </c>
      <c r="R9" s="84" t="s">
        <v>3</v>
      </c>
      <c r="S9" s="84" t="s">
        <v>3</v>
      </c>
    </row>
    <row r="10" spans="2:19" x14ac:dyDescent="0.3">
      <c r="C10" s="69">
        <v>44378</v>
      </c>
      <c r="D10" s="70">
        <v>1380573.7016380499</v>
      </c>
      <c r="E10" s="83" t="s">
        <v>3</v>
      </c>
      <c r="N10" s="69">
        <v>44378</v>
      </c>
      <c r="O10" s="83" t="s">
        <v>3</v>
      </c>
      <c r="P10" s="84" t="s">
        <v>3</v>
      </c>
      <c r="Q10" s="84" t="s">
        <v>3</v>
      </c>
      <c r="R10" s="84" t="s">
        <v>3</v>
      </c>
      <c r="S10" s="84" t="s">
        <v>3</v>
      </c>
    </row>
    <row r="11" spans="2:19" x14ac:dyDescent="0.3">
      <c r="C11" s="69">
        <v>44409</v>
      </c>
      <c r="D11" s="70">
        <v>1359974.86890505</v>
      </c>
      <c r="E11" s="83" t="s">
        <v>3</v>
      </c>
      <c r="N11" s="69">
        <v>44409</v>
      </c>
      <c r="O11" s="83" t="s">
        <v>3</v>
      </c>
      <c r="P11" s="84" t="s">
        <v>3</v>
      </c>
      <c r="Q11" s="84" t="s">
        <v>3</v>
      </c>
      <c r="R11" s="84" t="s">
        <v>3</v>
      </c>
      <c r="S11" s="84" t="s">
        <v>3</v>
      </c>
    </row>
    <row r="12" spans="2:19" x14ac:dyDescent="0.3">
      <c r="C12" s="69">
        <v>44440</v>
      </c>
      <c r="D12" s="70">
        <v>1426822.3848983599</v>
      </c>
      <c r="E12" s="83" t="s">
        <v>3</v>
      </c>
      <c r="N12" s="69">
        <v>44440</v>
      </c>
      <c r="O12" s="83" t="s">
        <v>3</v>
      </c>
      <c r="P12" s="84" t="s">
        <v>3</v>
      </c>
      <c r="Q12" s="84" t="s">
        <v>3</v>
      </c>
      <c r="R12" s="84" t="s">
        <v>3</v>
      </c>
      <c r="S12" s="84" t="s">
        <v>3</v>
      </c>
    </row>
    <row r="13" spans="2:19" x14ac:dyDescent="0.3">
      <c r="C13" s="69">
        <v>44470</v>
      </c>
      <c r="D13" s="70">
        <v>1326423.9246026599</v>
      </c>
      <c r="E13" s="83" t="s">
        <v>3</v>
      </c>
      <c r="N13" s="69">
        <v>44470</v>
      </c>
      <c r="O13" s="83" t="s">
        <v>3</v>
      </c>
      <c r="P13" s="84" t="s">
        <v>3</v>
      </c>
      <c r="Q13" s="84" t="s">
        <v>3</v>
      </c>
      <c r="R13" s="84" t="s">
        <v>3</v>
      </c>
      <c r="S13" s="84" t="s">
        <v>3</v>
      </c>
    </row>
    <row r="14" spans="2:19" x14ac:dyDescent="0.3">
      <c r="C14" s="69">
        <v>44501</v>
      </c>
      <c r="D14" s="70">
        <v>1394044.95722914</v>
      </c>
      <c r="E14" s="83" t="s">
        <v>3</v>
      </c>
      <c r="N14" s="69">
        <v>44501</v>
      </c>
      <c r="O14" s="83" t="s">
        <v>3</v>
      </c>
      <c r="P14" s="84" t="s">
        <v>3</v>
      </c>
      <c r="Q14" s="84" t="s">
        <v>3</v>
      </c>
      <c r="R14" s="84" t="s">
        <v>3</v>
      </c>
      <c r="S14" s="84" t="s">
        <v>3</v>
      </c>
    </row>
    <row r="15" spans="2:19" x14ac:dyDescent="0.3">
      <c r="C15" s="69">
        <v>44531</v>
      </c>
      <c r="D15" s="70">
        <v>1608687.6177378299</v>
      </c>
      <c r="E15" s="83" t="s">
        <v>3</v>
      </c>
      <c r="N15" s="69">
        <v>44531</v>
      </c>
      <c r="O15" s="83" t="s">
        <v>3</v>
      </c>
      <c r="P15" s="84" t="s">
        <v>3</v>
      </c>
      <c r="Q15" s="84" t="s">
        <v>3</v>
      </c>
      <c r="R15" s="84" t="s">
        <v>3</v>
      </c>
      <c r="S15" s="84" t="s">
        <v>3</v>
      </c>
    </row>
    <row r="16" spans="2:19" x14ac:dyDescent="0.3">
      <c r="C16" s="69">
        <v>44562</v>
      </c>
      <c r="D16" s="70">
        <v>1409272.60211347</v>
      </c>
      <c r="E16" s="83">
        <v>0.08</v>
      </c>
      <c r="N16" s="69">
        <v>44562</v>
      </c>
      <c r="O16" s="83">
        <v>0.08</v>
      </c>
      <c r="P16" s="83">
        <v>0.14000000000000001</v>
      </c>
      <c r="Q16" s="83">
        <v>0.2</v>
      </c>
      <c r="R16" s="83">
        <v>0.06</v>
      </c>
      <c r="S16" s="77">
        <f t="shared" ref="S16:S39" si="0">1 - SUM(O16:R16)</f>
        <v>0.52</v>
      </c>
    </row>
    <row r="17" spans="3:19" x14ac:dyDescent="0.3">
      <c r="C17" s="69">
        <v>44593</v>
      </c>
      <c r="D17" s="70">
        <v>1287510.4438199</v>
      </c>
      <c r="E17" s="83">
        <v>0.08</v>
      </c>
      <c r="N17" s="69">
        <v>44593</v>
      </c>
      <c r="O17" s="83">
        <v>0.08</v>
      </c>
      <c r="P17" s="83">
        <v>0.14000000000000001</v>
      </c>
      <c r="Q17" s="83">
        <v>0.2</v>
      </c>
      <c r="R17" s="83">
        <v>0.06</v>
      </c>
      <c r="S17" s="77">
        <f t="shared" si="0"/>
        <v>0.52</v>
      </c>
    </row>
    <row r="18" spans="3:19" x14ac:dyDescent="0.3">
      <c r="C18" s="69">
        <v>44621</v>
      </c>
      <c r="D18" s="70">
        <v>1495924.5264651801</v>
      </c>
      <c r="E18" s="83">
        <v>7.0000000000000007E-2</v>
      </c>
      <c r="N18" s="69">
        <v>44621</v>
      </c>
      <c r="O18" s="83">
        <v>7.0000000000000007E-2</v>
      </c>
      <c r="P18" s="83">
        <v>0.14000000000000001</v>
      </c>
      <c r="Q18" s="83">
        <v>0.19</v>
      </c>
      <c r="R18" s="83">
        <v>0.06</v>
      </c>
      <c r="S18" s="77">
        <f t="shared" si="0"/>
        <v>0.54</v>
      </c>
    </row>
    <row r="19" spans="3:19" x14ac:dyDescent="0.3">
      <c r="C19" s="69">
        <v>44652</v>
      </c>
      <c r="D19" s="70">
        <v>1446372.8828475701</v>
      </c>
      <c r="E19" s="83">
        <v>0.05</v>
      </c>
      <c r="N19" s="69">
        <v>44652</v>
      </c>
      <c r="O19" s="83">
        <v>0.05</v>
      </c>
      <c r="P19" s="83">
        <v>0.14000000000000001</v>
      </c>
      <c r="Q19" s="83">
        <v>0.18</v>
      </c>
      <c r="R19" s="83">
        <v>0.06</v>
      </c>
      <c r="S19" s="77">
        <f t="shared" si="0"/>
        <v>0.57000000000000006</v>
      </c>
    </row>
    <row r="20" spans="3:19" x14ac:dyDescent="0.3">
      <c r="C20" s="69">
        <v>44682</v>
      </c>
      <c r="D20" s="70">
        <v>1523352.1114984399</v>
      </c>
      <c r="E20" s="83">
        <v>7.0000000000000007E-2</v>
      </c>
      <c r="N20" s="69">
        <v>44682</v>
      </c>
      <c r="O20" s="83">
        <v>7.0000000000000007E-2</v>
      </c>
      <c r="P20" s="83">
        <v>0.13</v>
      </c>
      <c r="Q20" s="83">
        <v>0.19</v>
      </c>
      <c r="R20" s="83">
        <v>0.06</v>
      </c>
      <c r="S20" s="77">
        <f t="shared" si="0"/>
        <v>0.55000000000000004</v>
      </c>
    </row>
    <row r="21" spans="3:19" x14ac:dyDescent="0.3">
      <c r="C21" s="69">
        <v>44713</v>
      </c>
      <c r="D21" s="70">
        <v>1629810.0432859301</v>
      </c>
      <c r="E21" s="83">
        <v>7.0000000000000007E-2</v>
      </c>
      <c r="N21" s="69">
        <v>44713</v>
      </c>
      <c r="O21" s="83">
        <v>7.0000000000000007E-2</v>
      </c>
      <c r="P21" s="83">
        <v>0.11</v>
      </c>
      <c r="Q21" s="83">
        <v>0.19</v>
      </c>
      <c r="R21" s="83">
        <v>0.06</v>
      </c>
      <c r="S21" s="77">
        <f t="shared" si="0"/>
        <v>0.57000000000000006</v>
      </c>
    </row>
    <row r="22" spans="3:19" x14ac:dyDescent="0.3">
      <c r="C22" s="69">
        <v>44743</v>
      </c>
      <c r="D22" s="70">
        <v>1667597.63525095</v>
      </c>
      <c r="E22" s="83">
        <v>7.0000000000000007E-2</v>
      </c>
      <c r="N22" s="69">
        <v>44743</v>
      </c>
      <c r="O22" s="83">
        <v>7.0000000000000007E-2</v>
      </c>
      <c r="P22" s="83">
        <v>0.11</v>
      </c>
      <c r="Q22" s="83">
        <v>0.19</v>
      </c>
      <c r="R22" s="83">
        <v>7.0000000000000007E-2</v>
      </c>
      <c r="S22" s="77">
        <f t="shared" si="0"/>
        <v>0.56000000000000005</v>
      </c>
    </row>
    <row r="23" spans="3:19" x14ac:dyDescent="0.3">
      <c r="C23" s="69">
        <v>44774</v>
      </c>
      <c r="D23" s="70">
        <v>1518742.3940359899</v>
      </c>
      <c r="E23" s="83">
        <v>7.0000000000000007E-2</v>
      </c>
      <c r="N23" s="69">
        <v>44774</v>
      </c>
      <c r="O23" s="83">
        <v>7.0000000000000007E-2</v>
      </c>
      <c r="P23" s="83">
        <v>0.11</v>
      </c>
      <c r="Q23" s="83">
        <v>0.19</v>
      </c>
      <c r="R23" s="83">
        <v>0.08</v>
      </c>
      <c r="S23" s="77">
        <f t="shared" si="0"/>
        <v>0.55000000000000004</v>
      </c>
    </row>
    <row r="24" spans="3:19" x14ac:dyDescent="0.3">
      <c r="C24" s="69">
        <v>44805</v>
      </c>
      <c r="D24" s="70">
        <v>1698929.7413622499</v>
      </c>
      <c r="E24" s="83">
        <v>0.08</v>
      </c>
      <c r="N24" s="69">
        <v>44805</v>
      </c>
      <c r="O24" s="83">
        <v>0.08</v>
      </c>
      <c r="P24" s="83">
        <v>0.12</v>
      </c>
      <c r="Q24" s="83">
        <v>0.22</v>
      </c>
      <c r="R24" s="83">
        <v>0.08</v>
      </c>
      <c r="S24" s="77">
        <f>1 - SUM(O24:R24)</f>
        <v>0.5</v>
      </c>
    </row>
    <row r="25" spans="3:19" x14ac:dyDescent="0.3">
      <c r="C25" s="69">
        <v>44835</v>
      </c>
      <c r="D25" s="70">
        <v>1621764.2103845</v>
      </c>
      <c r="E25" s="83">
        <v>0.08</v>
      </c>
      <c r="N25" s="69">
        <v>44835</v>
      </c>
      <c r="O25" s="83">
        <v>0.08</v>
      </c>
      <c r="P25" s="83">
        <v>0.13</v>
      </c>
      <c r="Q25" s="83">
        <v>0.24</v>
      </c>
      <c r="R25" s="83">
        <v>7.0000000000000007E-2</v>
      </c>
      <c r="S25" s="77">
        <f t="shared" si="0"/>
        <v>0.48</v>
      </c>
    </row>
    <row r="26" spans="3:19" x14ac:dyDescent="0.3">
      <c r="C26" s="69">
        <v>44866</v>
      </c>
      <c r="D26" s="70">
        <v>1599569.03629464</v>
      </c>
      <c r="E26" s="83">
        <v>0.08</v>
      </c>
      <c r="N26" s="69">
        <v>44866</v>
      </c>
      <c r="O26" s="83">
        <v>0.08</v>
      </c>
      <c r="P26" s="83">
        <v>0.13</v>
      </c>
      <c r="Q26" s="83">
        <v>0.24</v>
      </c>
      <c r="R26" s="83">
        <v>7.0000000000000007E-2</v>
      </c>
      <c r="S26" s="77">
        <f t="shared" si="0"/>
        <v>0.48</v>
      </c>
    </row>
    <row r="27" spans="3:19" x14ac:dyDescent="0.3">
      <c r="C27" s="69">
        <v>44896</v>
      </c>
      <c r="D27" s="70">
        <v>1820495.03629243</v>
      </c>
      <c r="E27" s="85">
        <v>0.08</v>
      </c>
      <c r="N27" s="69">
        <v>44896</v>
      </c>
      <c r="O27" s="85">
        <v>0.08</v>
      </c>
      <c r="P27" s="85">
        <v>0.13</v>
      </c>
      <c r="Q27" s="85">
        <v>0.24</v>
      </c>
      <c r="R27" s="85">
        <v>7.0000000000000007E-2</v>
      </c>
      <c r="S27" s="78">
        <f t="shared" si="0"/>
        <v>0.48</v>
      </c>
    </row>
    <row r="28" spans="3:19" x14ac:dyDescent="0.3">
      <c r="C28" s="69">
        <v>44927</v>
      </c>
      <c r="D28" s="70">
        <v>1736975.60946302</v>
      </c>
      <c r="E28" s="83">
        <v>0.08</v>
      </c>
      <c r="N28" s="69">
        <v>44927</v>
      </c>
      <c r="O28" s="83">
        <v>0.08</v>
      </c>
      <c r="P28" s="83">
        <v>0.13</v>
      </c>
      <c r="Q28" s="83">
        <v>0.19</v>
      </c>
      <c r="R28" s="83">
        <v>0.08</v>
      </c>
      <c r="S28" s="77">
        <f t="shared" si="0"/>
        <v>0.52</v>
      </c>
    </row>
    <row r="29" spans="3:19" x14ac:dyDescent="0.3">
      <c r="C29" s="69">
        <v>44958</v>
      </c>
      <c r="D29" s="70">
        <v>1568094.3651833299</v>
      </c>
      <c r="E29" s="83">
        <v>0.08</v>
      </c>
      <c r="N29" s="69">
        <v>44958</v>
      </c>
      <c r="O29" s="83">
        <v>0.08</v>
      </c>
      <c r="P29" s="83">
        <v>0.13</v>
      </c>
      <c r="Q29" s="83">
        <v>0.2</v>
      </c>
      <c r="R29" s="83">
        <v>0.08</v>
      </c>
      <c r="S29" s="77">
        <f t="shared" si="0"/>
        <v>0.51</v>
      </c>
    </row>
    <row r="30" spans="3:19" x14ac:dyDescent="0.3">
      <c r="C30" s="69">
        <v>44986</v>
      </c>
      <c r="D30" s="70">
        <v>1765187.1882325599</v>
      </c>
      <c r="E30" s="83">
        <v>0.08</v>
      </c>
      <c r="N30" s="69">
        <v>44986</v>
      </c>
      <c r="O30" s="83">
        <v>0.08</v>
      </c>
      <c r="P30" s="83">
        <v>0.13</v>
      </c>
      <c r="Q30" s="83">
        <v>0.21</v>
      </c>
      <c r="R30" s="83">
        <v>0.1</v>
      </c>
      <c r="S30" s="77">
        <f t="shared" si="0"/>
        <v>0.48</v>
      </c>
    </row>
    <row r="31" spans="3:19" x14ac:dyDescent="0.3">
      <c r="C31" s="69">
        <v>45017</v>
      </c>
      <c r="D31" s="70">
        <v>1673093.6830299599</v>
      </c>
      <c r="E31" s="83">
        <v>0.08</v>
      </c>
      <c r="N31" s="69">
        <v>45017</v>
      </c>
      <c r="O31" s="83">
        <v>0.08</v>
      </c>
      <c r="P31" s="83">
        <v>0.13</v>
      </c>
      <c r="Q31" s="83">
        <v>0.21</v>
      </c>
      <c r="R31" s="83">
        <v>0.11</v>
      </c>
      <c r="S31" s="77">
        <f t="shared" si="0"/>
        <v>0.47</v>
      </c>
    </row>
    <row r="32" spans="3:19" x14ac:dyDescent="0.3">
      <c r="C32" s="69">
        <v>45047</v>
      </c>
      <c r="D32" s="70">
        <v>1753982.27777674</v>
      </c>
      <c r="E32" s="83">
        <v>0.08</v>
      </c>
      <c r="N32" s="69">
        <v>45047</v>
      </c>
      <c r="O32" s="83">
        <v>0.08</v>
      </c>
      <c r="P32" s="83">
        <v>0.15</v>
      </c>
      <c r="Q32" s="83">
        <v>0.2</v>
      </c>
      <c r="R32" s="83">
        <v>0.11</v>
      </c>
      <c r="S32" s="77">
        <f t="shared" si="0"/>
        <v>0.45999999999999996</v>
      </c>
    </row>
    <row r="33" spans="3:19" x14ac:dyDescent="0.3">
      <c r="C33" s="69">
        <v>45078</v>
      </c>
      <c r="D33" s="70">
        <v>1947328.0015094101</v>
      </c>
      <c r="E33" s="83">
        <v>0.08</v>
      </c>
      <c r="N33" s="69">
        <v>45078</v>
      </c>
      <c r="O33" s="83">
        <v>0.08</v>
      </c>
      <c r="P33" s="83">
        <v>0.16</v>
      </c>
      <c r="Q33" s="83">
        <v>0.2</v>
      </c>
      <c r="R33" s="83">
        <v>0.1</v>
      </c>
      <c r="S33" s="77">
        <f t="shared" si="0"/>
        <v>0.45999999999999996</v>
      </c>
    </row>
    <row r="34" spans="3:19" x14ac:dyDescent="0.3">
      <c r="C34" s="69">
        <v>45108</v>
      </c>
      <c r="D34" s="70">
        <v>1929931.2936297399</v>
      </c>
      <c r="E34" s="83">
        <v>7.0000000000000007E-2</v>
      </c>
      <c r="N34" s="69">
        <v>45108</v>
      </c>
      <c r="O34" s="83">
        <v>7.0000000000000007E-2</v>
      </c>
      <c r="P34" s="83">
        <v>0.16</v>
      </c>
      <c r="Q34" s="83">
        <v>0.18</v>
      </c>
      <c r="R34" s="83">
        <v>0.12</v>
      </c>
      <c r="S34" s="77">
        <f t="shared" si="0"/>
        <v>0.47</v>
      </c>
    </row>
    <row r="35" spans="3:19" x14ac:dyDescent="0.3">
      <c r="C35" s="69">
        <v>45139</v>
      </c>
      <c r="D35" s="70">
        <v>1771360.0489743301</v>
      </c>
      <c r="E35" s="83">
        <v>0.06</v>
      </c>
      <c r="N35" s="69">
        <v>45139</v>
      </c>
      <c r="O35" s="83">
        <v>0.06</v>
      </c>
      <c r="P35" s="83">
        <v>0.16</v>
      </c>
      <c r="Q35" s="83">
        <v>0.16</v>
      </c>
      <c r="R35" s="83">
        <v>0.14000000000000001</v>
      </c>
      <c r="S35" s="77">
        <f t="shared" si="0"/>
        <v>0.48</v>
      </c>
    </row>
    <row r="36" spans="3:19" x14ac:dyDescent="0.3">
      <c r="C36" s="69">
        <v>45170</v>
      </c>
      <c r="D36" s="70">
        <v>1958569.81163704</v>
      </c>
      <c r="E36" s="83">
        <v>0.06</v>
      </c>
      <c r="N36" s="69">
        <v>45170</v>
      </c>
      <c r="O36" s="83">
        <v>0.06</v>
      </c>
      <c r="P36" s="83">
        <v>0.16</v>
      </c>
      <c r="Q36" s="83">
        <v>0.19</v>
      </c>
      <c r="R36" s="83">
        <v>0.13</v>
      </c>
      <c r="S36" s="77">
        <f t="shared" si="0"/>
        <v>0.45999999999999996</v>
      </c>
    </row>
    <row r="37" spans="3:19" x14ac:dyDescent="0.3">
      <c r="C37" s="69">
        <v>45200</v>
      </c>
      <c r="D37" s="70">
        <v>1765360.29261291</v>
      </c>
      <c r="E37" s="83">
        <v>7.0000000000000007E-2</v>
      </c>
      <c r="N37" s="69">
        <v>45200</v>
      </c>
      <c r="O37" s="83">
        <v>7.0000000000000007E-2</v>
      </c>
      <c r="P37" s="83">
        <v>0.15</v>
      </c>
      <c r="Q37" s="83">
        <v>0.22</v>
      </c>
      <c r="R37" s="83">
        <v>0.11</v>
      </c>
      <c r="S37" s="77">
        <f t="shared" si="0"/>
        <v>0.44999999999999996</v>
      </c>
    </row>
    <row r="38" spans="3:19" x14ac:dyDescent="0.3">
      <c r="C38" s="69">
        <v>45231</v>
      </c>
      <c r="D38" s="70">
        <v>1930912.1912493701</v>
      </c>
      <c r="E38" s="83">
        <v>7.0000000000000007E-2</v>
      </c>
      <c r="N38" s="69">
        <v>45231</v>
      </c>
      <c r="O38" s="83">
        <v>7.0000000000000007E-2</v>
      </c>
      <c r="P38" s="83">
        <v>0.15</v>
      </c>
      <c r="Q38" s="83">
        <v>0.22</v>
      </c>
      <c r="R38" s="83">
        <v>0.11</v>
      </c>
      <c r="S38" s="77">
        <f t="shared" si="0"/>
        <v>0.44999999999999996</v>
      </c>
    </row>
    <row r="39" spans="3:19" x14ac:dyDescent="0.3">
      <c r="C39" s="69">
        <v>45261</v>
      </c>
      <c r="D39" s="70">
        <v>2051652.86539044</v>
      </c>
      <c r="E39" s="85">
        <v>7.0000000000000007E-2</v>
      </c>
      <c r="N39" s="69">
        <v>45261</v>
      </c>
      <c r="O39" s="85">
        <v>7.0000000000000007E-2</v>
      </c>
      <c r="P39" s="85">
        <v>0.15</v>
      </c>
      <c r="Q39" s="85">
        <v>0.22</v>
      </c>
      <c r="R39" s="85">
        <v>0.11</v>
      </c>
      <c r="S39" s="78">
        <f t="shared" si="0"/>
        <v>0.44999999999999996</v>
      </c>
    </row>
    <row r="44" spans="3:19" ht="28.8" x14ac:dyDescent="0.3">
      <c r="C44" s="1" t="s">
        <v>5</v>
      </c>
      <c r="D44" s="1" t="s">
        <v>0</v>
      </c>
      <c r="E44" s="1" t="s">
        <v>146</v>
      </c>
      <c r="N44" s="1" t="s">
        <v>5</v>
      </c>
      <c r="O44" s="1" t="s">
        <v>146</v>
      </c>
      <c r="P44" s="1" t="s">
        <v>149</v>
      </c>
      <c r="Q44" s="1" t="s">
        <v>148</v>
      </c>
      <c r="R44" s="1" t="s">
        <v>150</v>
      </c>
      <c r="S44" s="46" t="s">
        <v>57</v>
      </c>
    </row>
    <row r="45" spans="3:19" x14ac:dyDescent="0.3">
      <c r="C45" s="69">
        <v>44562</v>
      </c>
      <c r="D45" s="70">
        <v>1409272.60211347</v>
      </c>
      <c r="E45" s="83">
        <v>0.08</v>
      </c>
      <c r="N45" s="69">
        <v>44562</v>
      </c>
      <c r="O45" s="83">
        <v>0.08</v>
      </c>
      <c r="P45" s="83">
        <v>0.14000000000000001</v>
      </c>
      <c r="Q45" s="83">
        <v>0.2</v>
      </c>
      <c r="R45" s="83">
        <v>0.06</v>
      </c>
      <c r="S45" s="77">
        <f t="shared" ref="S45:S52" si="1">1 - SUM(O45:R45)</f>
        <v>0.52</v>
      </c>
    </row>
    <row r="46" spans="3:19" x14ac:dyDescent="0.3">
      <c r="C46" s="69">
        <v>44593</v>
      </c>
      <c r="D46" s="70">
        <v>1287510.4438199</v>
      </c>
      <c r="E46" s="83">
        <v>0.08</v>
      </c>
      <c r="N46" s="69">
        <v>44593</v>
      </c>
      <c r="O46" s="83">
        <v>0.08</v>
      </c>
      <c r="P46" s="83">
        <v>0.14000000000000001</v>
      </c>
      <c r="Q46" s="83">
        <v>0.2</v>
      </c>
      <c r="R46" s="83">
        <v>0.06</v>
      </c>
      <c r="S46" s="77">
        <f t="shared" si="1"/>
        <v>0.52</v>
      </c>
    </row>
    <row r="47" spans="3:19" x14ac:dyDescent="0.3">
      <c r="C47" s="69">
        <v>44621</v>
      </c>
      <c r="D47" s="70">
        <v>1495924.5264651801</v>
      </c>
      <c r="E47" s="83">
        <v>7.0000000000000007E-2</v>
      </c>
      <c r="N47" s="69">
        <v>44621</v>
      </c>
      <c r="O47" s="83">
        <v>7.0000000000000007E-2</v>
      </c>
      <c r="P47" s="83">
        <v>0.14000000000000001</v>
      </c>
      <c r="Q47" s="83">
        <v>0.19</v>
      </c>
      <c r="R47" s="83">
        <v>0.06</v>
      </c>
      <c r="S47" s="77">
        <f t="shared" si="1"/>
        <v>0.54</v>
      </c>
    </row>
    <row r="48" spans="3:19" x14ac:dyDescent="0.3">
      <c r="C48" s="69">
        <v>44652</v>
      </c>
      <c r="D48" s="70">
        <v>1446372.8828475701</v>
      </c>
      <c r="E48" s="83">
        <v>0.05</v>
      </c>
      <c r="N48" s="69">
        <v>44652</v>
      </c>
      <c r="O48" s="83">
        <v>0.05</v>
      </c>
      <c r="P48" s="83">
        <v>0.14000000000000001</v>
      </c>
      <c r="Q48" s="83">
        <v>0.18</v>
      </c>
      <c r="R48" s="83">
        <v>0.06</v>
      </c>
      <c r="S48" s="77">
        <f t="shared" si="1"/>
        <v>0.57000000000000006</v>
      </c>
    </row>
    <row r="49" spans="3:19" x14ac:dyDescent="0.3">
      <c r="C49" s="69">
        <v>44682</v>
      </c>
      <c r="D49" s="70">
        <v>1523352.1114984399</v>
      </c>
      <c r="E49" s="83">
        <v>7.0000000000000007E-2</v>
      </c>
      <c r="N49" s="69">
        <v>44682</v>
      </c>
      <c r="O49" s="83">
        <v>7.0000000000000007E-2</v>
      </c>
      <c r="P49" s="83">
        <v>0.13</v>
      </c>
      <c r="Q49" s="83">
        <v>0.19</v>
      </c>
      <c r="R49" s="83">
        <v>0.06</v>
      </c>
      <c r="S49" s="77">
        <f t="shared" si="1"/>
        <v>0.55000000000000004</v>
      </c>
    </row>
    <row r="50" spans="3:19" x14ac:dyDescent="0.3">
      <c r="C50" s="69">
        <v>44713</v>
      </c>
      <c r="D50" s="70">
        <v>1629810.0432859301</v>
      </c>
      <c r="E50" s="83">
        <v>7.0000000000000007E-2</v>
      </c>
      <c r="N50" s="69">
        <v>44713</v>
      </c>
      <c r="O50" s="83">
        <v>7.0000000000000007E-2</v>
      </c>
      <c r="P50" s="83">
        <v>0.11</v>
      </c>
      <c r="Q50" s="83">
        <v>0.19</v>
      </c>
      <c r="R50" s="83">
        <v>0.06</v>
      </c>
      <c r="S50" s="77">
        <f t="shared" si="1"/>
        <v>0.57000000000000006</v>
      </c>
    </row>
    <row r="51" spans="3:19" x14ac:dyDescent="0.3">
      <c r="C51" s="69">
        <v>44743</v>
      </c>
      <c r="D51" s="70">
        <v>1667597.63525095</v>
      </c>
      <c r="E51" s="83">
        <v>7.0000000000000007E-2</v>
      </c>
      <c r="N51" s="69">
        <v>44743</v>
      </c>
      <c r="O51" s="83">
        <v>7.0000000000000007E-2</v>
      </c>
      <c r="P51" s="83">
        <v>0.11</v>
      </c>
      <c r="Q51" s="83">
        <v>0.19</v>
      </c>
      <c r="R51" s="83">
        <v>7.0000000000000007E-2</v>
      </c>
      <c r="S51" s="77">
        <f t="shared" si="1"/>
        <v>0.56000000000000005</v>
      </c>
    </row>
    <row r="52" spans="3:19" x14ac:dyDescent="0.3">
      <c r="C52" s="69">
        <v>44774</v>
      </c>
      <c r="D52" s="70">
        <v>1518742.3940359899</v>
      </c>
      <c r="E52" s="83">
        <v>7.0000000000000007E-2</v>
      </c>
      <c r="N52" s="69">
        <v>44774</v>
      </c>
      <c r="O52" s="83">
        <v>7.0000000000000007E-2</v>
      </c>
      <c r="P52" s="83">
        <v>0.11</v>
      </c>
      <c r="Q52" s="83">
        <v>0.19</v>
      </c>
      <c r="R52" s="83">
        <v>0.08</v>
      </c>
      <c r="S52" s="77">
        <f t="shared" si="1"/>
        <v>0.55000000000000004</v>
      </c>
    </row>
    <row r="53" spans="3:19" x14ac:dyDescent="0.3">
      <c r="C53" s="69">
        <v>44805</v>
      </c>
      <c r="D53" s="70">
        <v>1698929.7413622499</v>
      </c>
      <c r="E53" s="83">
        <v>0.08</v>
      </c>
      <c r="N53" s="69">
        <v>44805</v>
      </c>
      <c r="O53" s="83">
        <v>0.08</v>
      </c>
      <c r="P53" s="83">
        <v>0.12</v>
      </c>
      <c r="Q53" s="83">
        <v>0.22</v>
      </c>
      <c r="R53" s="83">
        <v>0.08</v>
      </c>
      <c r="S53" s="77">
        <f>1 - SUM(O53:R53)</f>
        <v>0.5</v>
      </c>
    </row>
    <row r="54" spans="3:19" x14ac:dyDescent="0.3">
      <c r="C54" s="69">
        <v>44835</v>
      </c>
      <c r="D54" s="70">
        <v>1621764.2103845</v>
      </c>
      <c r="E54" s="83">
        <v>0.08</v>
      </c>
      <c r="N54" s="69">
        <v>44835</v>
      </c>
      <c r="O54" s="83">
        <v>0.08</v>
      </c>
      <c r="P54" s="83">
        <v>0.13</v>
      </c>
      <c r="Q54" s="83">
        <v>0.24</v>
      </c>
      <c r="R54" s="83">
        <v>7.0000000000000007E-2</v>
      </c>
      <c r="S54" s="77">
        <f t="shared" ref="S54:S68" si="2">1 - SUM(O54:R54)</f>
        <v>0.48</v>
      </c>
    </row>
    <row r="55" spans="3:19" x14ac:dyDescent="0.3">
      <c r="C55" s="69">
        <v>44866</v>
      </c>
      <c r="D55" s="70">
        <v>1599569.03629464</v>
      </c>
      <c r="E55" s="83">
        <v>0.08</v>
      </c>
      <c r="N55" s="69">
        <v>44866</v>
      </c>
      <c r="O55" s="83">
        <v>0.08</v>
      </c>
      <c r="P55" s="83">
        <v>0.13</v>
      </c>
      <c r="Q55" s="83">
        <v>0.24</v>
      </c>
      <c r="R55" s="83">
        <v>7.0000000000000007E-2</v>
      </c>
      <c r="S55" s="77">
        <f t="shared" si="2"/>
        <v>0.48</v>
      </c>
    </row>
    <row r="56" spans="3:19" x14ac:dyDescent="0.3">
      <c r="C56" s="69">
        <v>44896</v>
      </c>
      <c r="D56" s="70">
        <v>1820495.03629243</v>
      </c>
      <c r="E56" s="85">
        <v>0.08</v>
      </c>
      <c r="N56" s="69">
        <v>44896</v>
      </c>
      <c r="O56" s="85">
        <v>0.08</v>
      </c>
      <c r="P56" s="85">
        <v>0.13</v>
      </c>
      <c r="Q56" s="85">
        <v>0.24</v>
      </c>
      <c r="R56" s="85">
        <v>7.0000000000000007E-2</v>
      </c>
      <c r="S56" s="78">
        <f t="shared" si="2"/>
        <v>0.48</v>
      </c>
    </row>
    <row r="57" spans="3:19" x14ac:dyDescent="0.3">
      <c r="C57" s="69">
        <v>44927</v>
      </c>
      <c r="D57" s="70">
        <v>1736975.60946302</v>
      </c>
      <c r="E57" s="83">
        <v>0.08</v>
      </c>
      <c r="N57" s="69">
        <v>44927</v>
      </c>
      <c r="O57" s="83">
        <v>0.08</v>
      </c>
      <c r="P57" s="83">
        <v>0.13</v>
      </c>
      <c r="Q57" s="83">
        <v>0.19</v>
      </c>
      <c r="R57" s="83">
        <v>0.08</v>
      </c>
      <c r="S57" s="77">
        <f t="shared" si="2"/>
        <v>0.52</v>
      </c>
    </row>
    <row r="58" spans="3:19" x14ac:dyDescent="0.3">
      <c r="C58" s="69">
        <v>44958</v>
      </c>
      <c r="D58" s="70">
        <v>1568094.3651833299</v>
      </c>
      <c r="E58" s="83">
        <v>0.08</v>
      </c>
      <c r="N58" s="69">
        <v>44958</v>
      </c>
      <c r="O58" s="83">
        <v>0.08</v>
      </c>
      <c r="P58" s="83">
        <v>0.13</v>
      </c>
      <c r="Q58" s="83">
        <v>0.2</v>
      </c>
      <c r="R58" s="83">
        <v>0.08</v>
      </c>
      <c r="S58" s="77">
        <f t="shared" si="2"/>
        <v>0.51</v>
      </c>
    </row>
    <row r="59" spans="3:19" x14ac:dyDescent="0.3">
      <c r="C59" s="69">
        <v>44986</v>
      </c>
      <c r="D59" s="70">
        <v>1765187.1882325599</v>
      </c>
      <c r="E59" s="83">
        <v>0.08</v>
      </c>
      <c r="N59" s="69">
        <v>44986</v>
      </c>
      <c r="O59" s="83">
        <v>0.08</v>
      </c>
      <c r="P59" s="83">
        <v>0.13</v>
      </c>
      <c r="Q59" s="83">
        <v>0.21</v>
      </c>
      <c r="R59" s="83">
        <v>0.1</v>
      </c>
      <c r="S59" s="77">
        <f t="shared" si="2"/>
        <v>0.48</v>
      </c>
    </row>
    <row r="60" spans="3:19" x14ac:dyDescent="0.3">
      <c r="C60" s="69">
        <v>45017</v>
      </c>
      <c r="D60" s="70">
        <v>1673093.6830299599</v>
      </c>
      <c r="E60" s="83">
        <v>0.08</v>
      </c>
      <c r="N60" s="69">
        <v>45017</v>
      </c>
      <c r="O60" s="83">
        <v>0.08</v>
      </c>
      <c r="P60" s="83">
        <v>0.13</v>
      </c>
      <c r="Q60" s="83">
        <v>0.21</v>
      </c>
      <c r="R60" s="83">
        <v>0.11</v>
      </c>
      <c r="S60" s="77">
        <f t="shared" si="2"/>
        <v>0.47</v>
      </c>
    </row>
    <row r="61" spans="3:19" x14ac:dyDescent="0.3">
      <c r="C61" s="69">
        <v>45047</v>
      </c>
      <c r="D61" s="70">
        <v>1753982.27777674</v>
      </c>
      <c r="E61" s="83">
        <v>0.08</v>
      </c>
      <c r="G61" s="289"/>
      <c r="H61" s="289"/>
      <c r="I61" s="289"/>
      <c r="J61" s="289"/>
      <c r="N61" s="69">
        <v>45047</v>
      </c>
      <c r="O61" s="83">
        <v>0.08</v>
      </c>
      <c r="P61" s="83">
        <v>0.15</v>
      </c>
      <c r="Q61" s="83">
        <v>0.2</v>
      </c>
      <c r="R61" s="83">
        <v>0.11</v>
      </c>
      <c r="S61" s="77">
        <f t="shared" si="2"/>
        <v>0.45999999999999996</v>
      </c>
    </row>
    <row r="62" spans="3:19" x14ac:dyDescent="0.3">
      <c r="C62" s="69">
        <v>45078</v>
      </c>
      <c r="D62" s="70">
        <v>1947328.0015094101</v>
      </c>
      <c r="E62" s="83">
        <v>0.08</v>
      </c>
      <c r="N62" s="69">
        <v>45078</v>
      </c>
      <c r="O62" s="83">
        <v>0.08</v>
      </c>
      <c r="P62" s="83">
        <v>0.16</v>
      </c>
      <c r="Q62" s="83">
        <v>0.2</v>
      </c>
      <c r="R62" s="83">
        <v>0.1</v>
      </c>
      <c r="S62" s="77">
        <f t="shared" si="2"/>
        <v>0.45999999999999996</v>
      </c>
    </row>
    <row r="63" spans="3:19" x14ac:dyDescent="0.3">
      <c r="C63" s="69">
        <v>45108</v>
      </c>
      <c r="D63" s="70">
        <v>1929931.2936297399</v>
      </c>
      <c r="E63" s="83">
        <v>7.0000000000000007E-2</v>
      </c>
      <c r="N63" s="69">
        <v>45108</v>
      </c>
      <c r="O63" s="83">
        <v>7.0000000000000007E-2</v>
      </c>
      <c r="P63" s="83">
        <v>0.16</v>
      </c>
      <c r="Q63" s="83">
        <v>0.18</v>
      </c>
      <c r="R63" s="83">
        <v>0.12</v>
      </c>
      <c r="S63" s="77">
        <f t="shared" si="2"/>
        <v>0.47</v>
      </c>
    </row>
    <row r="64" spans="3:19" x14ac:dyDescent="0.3">
      <c r="C64" s="69">
        <v>45139</v>
      </c>
      <c r="D64" s="70">
        <v>1771360.0489743301</v>
      </c>
      <c r="E64" s="83">
        <v>0.06</v>
      </c>
      <c r="N64" s="69">
        <v>45139</v>
      </c>
      <c r="O64" s="83">
        <v>0.06</v>
      </c>
      <c r="P64" s="83">
        <v>0.16</v>
      </c>
      <c r="Q64" s="83">
        <v>0.16</v>
      </c>
      <c r="R64" s="83">
        <v>0.14000000000000001</v>
      </c>
      <c r="S64" s="77">
        <f t="shared" si="2"/>
        <v>0.48</v>
      </c>
    </row>
    <row r="65" spans="3:19" x14ac:dyDescent="0.3">
      <c r="C65" s="69">
        <v>45170</v>
      </c>
      <c r="D65" s="70">
        <v>1958569.81163704</v>
      </c>
      <c r="E65" s="83">
        <v>0.06</v>
      </c>
      <c r="N65" s="69">
        <v>45170</v>
      </c>
      <c r="O65" s="83">
        <v>0.06</v>
      </c>
      <c r="P65" s="83">
        <v>0.16</v>
      </c>
      <c r="Q65" s="83">
        <v>0.19</v>
      </c>
      <c r="R65" s="83">
        <v>0.13</v>
      </c>
      <c r="S65" s="77">
        <f t="shared" si="2"/>
        <v>0.45999999999999996</v>
      </c>
    </row>
    <row r="66" spans="3:19" x14ac:dyDescent="0.3">
      <c r="C66" s="69">
        <v>45200</v>
      </c>
      <c r="D66" s="70">
        <v>1765360.29261291</v>
      </c>
      <c r="E66" s="83">
        <v>7.0000000000000007E-2</v>
      </c>
      <c r="N66" s="69">
        <v>45200</v>
      </c>
      <c r="O66" s="83">
        <v>7.0000000000000007E-2</v>
      </c>
      <c r="P66" s="83">
        <v>0.15</v>
      </c>
      <c r="Q66" s="83">
        <v>0.22</v>
      </c>
      <c r="R66" s="83">
        <v>0.11</v>
      </c>
      <c r="S66" s="77">
        <f t="shared" si="2"/>
        <v>0.44999999999999996</v>
      </c>
    </row>
    <row r="67" spans="3:19" x14ac:dyDescent="0.3">
      <c r="C67" s="69">
        <v>45231</v>
      </c>
      <c r="D67" s="70">
        <v>1930912.1912493701</v>
      </c>
      <c r="E67" s="83">
        <v>7.0000000000000007E-2</v>
      </c>
      <c r="N67" s="69">
        <v>45231</v>
      </c>
      <c r="O67" s="83">
        <v>7.0000000000000007E-2</v>
      </c>
      <c r="P67" s="83">
        <v>0.15</v>
      </c>
      <c r="Q67" s="83">
        <v>0.22</v>
      </c>
      <c r="R67" s="83">
        <v>0.11</v>
      </c>
      <c r="S67" s="77">
        <f t="shared" si="2"/>
        <v>0.44999999999999996</v>
      </c>
    </row>
    <row r="68" spans="3:19" x14ac:dyDescent="0.3">
      <c r="C68" s="69">
        <v>45261</v>
      </c>
      <c r="D68" s="70">
        <v>2051652.86539044</v>
      </c>
      <c r="E68" s="85">
        <v>7.0000000000000007E-2</v>
      </c>
      <c r="N68" s="69">
        <v>45261</v>
      </c>
      <c r="O68" s="85">
        <v>7.0000000000000007E-2</v>
      </c>
      <c r="P68" s="85">
        <v>0.15</v>
      </c>
      <c r="Q68" s="85">
        <v>0.22</v>
      </c>
      <c r="R68" s="85">
        <v>0.11</v>
      </c>
      <c r="S68" s="78">
        <f t="shared" si="2"/>
        <v>0.44999999999999996</v>
      </c>
    </row>
  </sheetData>
  <mergeCells count="1">
    <mergeCell ref="G61:J61"/>
  </mergeCells>
  <hyperlinks>
    <hyperlink ref="B1" location="Index!A1" display="Back to index" xr:uid="{DBE3EC29-39B7-424B-AED1-C9DCF5FA0E93}"/>
  </hyperlinks>
  <pageMargins left="0.7" right="0.7" top="0.75" bottom="0.75" header="0.3" footer="0.3"/>
  <ignoredErrors>
    <ignoredError sqref="S45:S68 S16:S39" formulaRange="1"/>
  </ignoredError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F772F-CCD9-41CA-9809-306A6CAE1FF1}">
  <dimension ref="A1:E78"/>
  <sheetViews>
    <sheetView workbookViewId="0">
      <selection activeCell="H73" sqref="H73"/>
    </sheetView>
  </sheetViews>
  <sheetFormatPr defaultRowHeight="14.4" x14ac:dyDescent="0.3"/>
  <cols>
    <col min="1" max="1" width="11.44140625" style="22" bestFit="1" customWidth="1"/>
    <col min="2" max="2" width="8.88671875" style="22"/>
    <col min="3" max="3" width="9.33203125" style="22" bestFit="1" customWidth="1"/>
    <col min="4" max="4" width="15.33203125" style="22" bestFit="1" customWidth="1"/>
    <col min="5" max="5" width="12.33203125" style="22" bestFit="1" customWidth="1"/>
    <col min="6" max="16384" width="8.88671875" style="22"/>
  </cols>
  <sheetData>
    <row r="1" spans="1:5" x14ac:dyDescent="0.3">
      <c r="A1" s="56" t="s">
        <v>55</v>
      </c>
    </row>
    <row r="3" spans="1:5" ht="43.2" x14ac:dyDescent="0.3">
      <c r="B3" s="1" t="s">
        <v>5</v>
      </c>
      <c r="C3" s="1" t="s">
        <v>0</v>
      </c>
      <c r="D3" s="1" t="s">
        <v>118</v>
      </c>
      <c r="E3" s="46" t="s">
        <v>2</v>
      </c>
    </row>
    <row r="4" spans="1:5" x14ac:dyDescent="0.3">
      <c r="B4" s="26">
        <v>44197</v>
      </c>
      <c r="C4" s="44">
        <v>1014326.13624745</v>
      </c>
      <c r="D4" s="44">
        <v>383756</v>
      </c>
      <c r="E4" s="50">
        <v>4.1799999999999997E-2</v>
      </c>
    </row>
    <row r="5" spans="1:5" x14ac:dyDescent="0.3">
      <c r="B5" s="26">
        <v>44228</v>
      </c>
      <c r="C5" s="44">
        <v>925841.75077642896</v>
      </c>
      <c r="D5" s="44">
        <v>367705</v>
      </c>
      <c r="E5" s="50">
        <v>3.8699999999999998E-2</v>
      </c>
    </row>
    <row r="6" spans="1:5" x14ac:dyDescent="0.3">
      <c r="B6" s="26">
        <v>44256</v>
      </c>
      <c r="C6" s="44">
        <v>1097929.6380359</v>
      </c>
      <c r="D6" s="44">
        <v>442299</v>
      </c>
      <c r="E6" s="50">
        <v>3.9399999999999998E-2</v>
      </c>
    </row>
    <row r="7" spans="1:5" x14ac:dyDescent="0.3">
      <c r="B7" s="26">
        <v>44287</v>
      </c>
      <c r="C7" s="44">
        <v>1075668.16415133</v>
      </c>
      <c r="D7" s="44">
        <v>424841</v>
      </c>
      <c r="E7" s="50">
        <v>3.9600000000000003E-2</v>
      </c>
    </row>
    <row r="8" spans="1:5" x14ac:dyDescent="0.3">
      <c r="B8" s="26">
        <v>44317</v>
      </c>
      <c r="C8" s="44">
        <v>1223683.0087433199</v>
      </c>
      <c r="D8" s="44">
        <v>474619</v>
      </c>
      <c r="E8" s="50">
        <v>4.8399999999999999E-2</v>
      </c>
    </row>
    <row r="9" spans="1:5" x14ac:dyDescent="0.3">
      <c r="B9" s="26">
        <v>44348</v>
      </c>
      <c r="C9" s="44">
        <v>1341353.22037104</v>
      </c>
      <c r="D9" s="44">
        <v>490896</v>
      </c>
      <c r="E9" s="50">
        <v>4.6699999999999998E-2</v>
      </c>
    </row>
    <row r="10" spans="1:5" x14ac:dyDescent="0.3">
      <c r="B10" s="26">
        <v>44378</v>
      </c>
      <c r="C10" s="44">
        <v>1380573.7016380499</v>
      </c>
      <c r="D10" s="44">
        <v>495584</v>
      </c>
      <c r="E10" s="50">
        <v>4.2599999999999999E-2</v>
      </c>
    </row>
    <row r="11" spans="1:5" x14ac:dyDescent="0.3">
      <c r="B11" s="26">
        <v>44409</v>
      </c>
      <c r="C11" s="44">
        <v>1359974.86890505</v>
      </c>
      <c r="D11" s="44">
        <v>501744</v>
      </c>
      <c r="E11" s="50">
        <v>4.48E-2</v>
      </c>
    </row>
    <row r="12" spans="1:5" x14ac:dyDescent="0.3">
      <c r="B12" s="26">
        <v>44440</v>
      </c>
      <c r="C12" s="44">
        <v>1426822.3848983599</v>
      </c>
      <c r="D12" s="44">
        <v>520147</v>
      </c>
      <c r="E12" s="50">
        <v>4.6199999999999998E-2</v>
      </c>
    </row>
    <row r="13" spans="1:5" x14ac:dyDescent="0.3">
      <c r="B13" s="26">
        <v>44470</v>
      </c>
      <c r="C13" s="44">
        <v>1326423.9246026599</v>
      </c>
      <c r="D13" s="44">
        <v>500294</v>
      </c>
      <c r="E13" s="50">
        <v>4.65E-2</v>
      </c>
    </row>
    <row r="14" spans="1:5" x14ac:dyDescent="0.3">
      <c r="B14" s="26">
        <v>44501</v>
      </c>
      <c r="C14" s="44">
        <v>1394044.95722914</v>
      </c>
      <c r="D14" s="44">
        <v>520339</v>
      </c>
      <c r="E14" s="50">
        <v>4.9500000000000002E-2</v>
      </c>
    </row>
    <row r="15" spans="1:5" x14ac:dyDescent="0.3">
      <c r="B15" s="26">
        <v>44531</v>
      </c>
      <c r="C15" s="44">
        <v>1608687.6177378299</v>
      </c>
      <c r="D15" s="44">
        <v>618740</v>
      </c>
      <c r="E15" s="50">
        <v>5.3199999999999997E-2</v>
      </c>
    </row>
    <row r="16" spans="1:5" x14ac:dyDescent="0.3">
      <c r="B16" s="26">
        <v>44562</v>
      </c>
      <c r="C16" s="44">
        <v>1409272.60211347</v>
      </c>
      <c r="D16" s="44">
        <v>564967</v>
      </c>
      <c r="E16" s="50">
        <v>6.1800000000000001E-2</v>
      </c>
    </row>
    <row r="17" spans="2:5" x14ac:dyDescent="0.3">
      <c r="B17" s="26">
        <v>44593</v>
      </c>
      <c r="C17" s="44">
        <v>1287510.4438199</v>
      </c>
      <c r="D17" s="44">
        <v>503193</v>
      </c>
      <c r="E17" s="50">
        <v>6.3700000000000007E-2</v>
      </c>
    </row>
    <row r="18" spans="2:5" x14ac:dyDescent="0.3">
      <c r="B18" s="26">
        <v>44621</v>
      </c>
      <c r="C18" s="44">
        <v>1495924.5264651801</v>
      </c>
      <c r="D18" s="44">
        <v>558419</v>
      </c>
      <c r="E18" s="50">
        <v>6.9599999999999995E-2</v>
      </c>
    </row>
    <row r="19" spans="2:5" x14ac:dyDescent="0.3">
      <c r="B19" s="26">
        <v>44652</v>
      </c>
      <c r="C19" s="44">
        <v>1446372.8828475701</v>
      </c>
      <c r="D19" s="44">
        <v>532609</v>
      </c>
      <c r="E19" s="50">
        <v>8.3500000000000005E-2</v>
      </c>
    </row>
    <row r="20" spans="2:5" x14ac:dyDescent="0.3">
      <c r="B20" s="26">
        <v>44682</v>
      </c>
      <c r="C20" s="44">
        <v>1523352.1114984399</v>
      </c>
      <c r="D20" s="44">
        <v>547508</v>
      </c>
      <c r="E20" s="50">
        <v>9.0899999999999995E-2</v>
      </c>
    </row>
    <row r="21" spans="2:5" x14ac:dyDescent="0.3">
      <c r="B21" s="26">
        <v>44713</v>
      </c>
      <c r="C21" s="44">
        <v>1629810.0432859301</v>
      </c>
      <c r="D21" s="44">
        <v>564706</v>
      </c>
      <c r="E21" s="50">
        <v>0.1022</v>
      </c>
    </row>
    <row r="22" spans="2:5" x14ac:dyDescent="0.3">
      <c r="B22" s="26">
        <v>44743</v>
      </c>
      <c r="C22" s="44">
        <v>1667597.63525095</v>
      </c>
      <c r="D22" s="44">
        <v>614885</v>
      </c>
      <c r="E22" s="50">
        <v>0.1086</v>
      </c>
    </row>
    <row r="23" spans="2:5" x14ac:dyDescent="0.3">
      <c r="B23" s="26">
        <v>44774</v>
      </c>
      <c r="C23" s="44">
        <v>1518742.3940359899</v>
      </c>
      <c r="D23" s="44">
        <v>532948</v>
      </c>
      <c r="E23" s="50">
        <v>0.104</v>
      </c>
    </row>
    <row r="24" spans="2:5" x14ac:dyDescent="0.3">
      <c r="B24" s="26">
        <v>44805</v>
      </c>
      <c r="C24" s="44">
        <v>1698929.7413622499</v>
      </c>
      <c r="D24" s="44">
        <v>549630</v>
      </c>
      <c r="E24" s="50">
        <v>0.1004</v>
      </c>
    </row>
    <row r="25" spans="2:5" x14ac:dyDescent="0.3">
      <c r="B25" s="26">
        <v>44835</v>
      </c>
      <c r="C25" s="44">
        <v>1621764.2103845</v>
      </c>
      <c r="D25" s="44">
        <v>554132</v>
      </c>
      <c r="E25" s="50">
        <v>8.3299999999999999E-2</v>
      </c>
    </row>
    <row r="26" spans="2:5" x14ac:dyDescent="0.3">
      <c r="B26" s="26">
        <v>44866</v>
      </c>
      <c r="C26" s="44">
        <v>1599569.03629464</v>
      </c>
      <c r="D26" s="44">
        <v>539731</v>
      </c>
      <c r="E26" s="50">
        <v>0.10440000000000001</v>
      </c>
    </row>
    <row r="27" spans="2:5" x14ac:dyDescent="0.3">
      <c r="B27" s="26">
        <v>44896</v>
      </c>
      <c r="C27" s="44">
        <v>1820495.03629243</v>
      </c>
      <c r="D27" s="44">
        <v>584577</v>
      </c>
      <c r="E27" s="50">
        <v>9.8000000000000004E-2</v>
      </c>
    </row>
    <row r="28" spans="2:5" x14ac:dyDescent="0.3">
      <c r="B28" s="26">
        <v>44927</v>
      </c>
      <c r="C28" s="44">
        <v>1736975.60946302</v>
      </c>
      <c r="D28" s="44">
        <v>560775</v>
      </c>
      <c r="E28" s="50">
        <v>8.9300000000000004E-2</v>
      </c>
    </row>
    <row r="29" spans="2:5" x14ac:dyDescent="0.3">
      <c r="B29" s="26">
        <v>44958</v>
      </c>
      <c r="C29" s="44">
        <v>1568094.3651833299</v>
      </c>
      <c r="D29" s="44">
        <v>514443</v>
      </c>
      <c r="E29" s="50">
        <v>9.8000000000000004E-2</v>
      </c>
    </row>
    <row r="30" spans="2:5" x14ac:dyDescent="0.3">
      <c r="B30" s="26">
        <v>44986</v>
      </c>
      <c r="C30" s="44">
        <v>1765187.1882325599</v>
      </c>
      <c r="D30" s="44">
        <v>570118</v>
      </c>
      <c r="E30" s="50">
        <v>9.0499999999999997E-2</v>
      </c>
    </row>
    <row r="31" spans="2:5" x14ac:dyDescent="0.3">
      <c r="B31" s="26">
        <v>45017</v>
      </c>
      <c r="C31" s="44">
        <v>1673093.6830299599</v>
      </c>
      <c r="D31" s="44">
        <v>540929</v>
      </c>
      <c r="E31" s="50">
        <v>7.4399999999999994E-2</v>
      </c>
    </row>
    <row r="32" spans="2:5" x14ac:dyDescent="0.3">
      <c r="B32" s="26">
        <v>45047</v>
      </c>
      <c r="C32" s="44">
        <v>1753982.27777674</v>
      </c>
      <c r="D32" s="44">
        <v>553757</v>
      </c>
      <c r="E32" s="50">
        <v>6.5799999999999997E-2</v>
      </c>
    </row>
    <row r="33" spans="2:5" x14ac:dyDescent="0.3">
      <c r="B33" s="26">
        <v>45078</v>
      </c>
      <c r="C33" s="44">
        <v>1947328.0015094101</v>
      </c>
      <c r="D33" s="44">
        <v>601675</v>
      </c>
      <c r="E33" s="50">
        <v>5.6000000000000001E-2</v>
      </c>
    </row>
    <row r="34" spans="2:5" x14ac:dyDescent="0.3">
      <c r="B34" s="26">
        <v>45108</v>
      </c>
      <c r="C34" s="44">
        <v>1929931.2936297399</v>
      </c>
      <c r="D34" s="44">
        <v>599064</v>
      </c>
      <c r="E34" s="50">
        <v>5.1499999999999997E-2</v>
      </c>
    </row>
    <row r="35" spans="2:5" x14ac:dyDescent="0.3">
      <c r="B35" s="26">
        <v>45139</v>
      </c>
      <c r="C35" s="44">
        <v>1771360.0489743301</v>
      </c>
      <c r="D35" s="44">
        <v>556477</v>
      </c>
      <c r="E35" s="50">
        <v>5.7099999999999998E-2</v>
      </c>
    </row>
    <row r="36" spans="2:5" x14ac:dyDescent="0.3">
      <c r="B36" s="26">
        <v>45170</v>
      </c>
      <c r="C36" s="44">
        <v>1958569.81163704</v>
      </c>
      <c r="D36" s="44">
        <v>579100</v>
      </c>
      <c r="E36" s="50">
        <v>6.13E-2</v>
      </c>
    </row>
    <row r="37" spans="2:5" x14ac:dyDescent="0.3">
      <c r="B37" s="26">
        <v>45200</v>
      </c>
      <c r="C37" s="44">
        <v>1765360.29261291</v>
      </c>
      <c r="D37" s="44">
        <v>540530</v>
      </c>
      <c r="E37" s="50">
        <v>5.8400000000000001E-2</v>
      </c>
    </row>
    <row r="38" spans="2:5" x14ac:dyDescent="0.3">
      <c r="B38" s="26">
        <v>45231</v>
      </c>
      <c r="C38" s="44">
        <v>1930912.1912493701</v>
      </c>
      <c r="D38" s="44">
        <v>575161</v>
      </c>
      <c r="E38" s="50">
        <v>5.3999999999999999E-2</v>
      </c>
    </row>
    <row r="39" spans="2:5" x14ac:dyDescent="0.3">
      <c r="B39" s="26">
        <v>45261</v>
      </c>
      <c r="C39" s="44">
        <v>2051652.86539044</v>
      </c>
      <c r="D39" s="44">
        <v>610393</v>
      </c>
      <c r="E39" s="50">
        <v>5.1900000000000002E-2</v>
      </c>
    </row>
    <row r="78" ht="14.4" customHeight="1" x14ac:dyDescent="0.3"/>
  </sheetData>
  <hyperlinks>
    <hyperlink ref="A1" location="Index!A1" display="Back to index" xr:uid="{A6C1FB9A-82D7-45D0-ABC6-86E60617CE14}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D37F8-DAB3-4EB9-83D5-8BD7B2352B9A}">
  <dimension ref="A1:AH121"/>
  <sheetViews>
    <sheetView zoomScaleNormal="100" workbookViewId="0">
      <selection activeCell="I129" sqref="I129"/>
    </sheetView>
  </sheetViews>
  <sheetFormatPr defaultRowHeight="14.4" x14ac:dyDescent="0.3"/>
  <cols>
    <col min="1" max="1" width="11.44140625" style="149" bestFit="1" customWidth="1"/>
    <col min="2" max="2" width="8.88671875" style="149"/>
    <col min="3" max="3" width="12.5546875" style="149" bestFit="1" customWidth="1"/>
    <col min="4" max="4" width="13.77734375" style="230" bestFit="1" customWidth="1"/>
    <col min="5" max="5" width="12.88671875" style="230" bestFit="1" customWidth="1"/>
    <col min="6" max="6" width="11.5546875" style="230" bestFit="1" customWidth="1"/>
    <col min="7" max="7" width="19.77734375" style="230" bestFit="1" customWidth="1"/>
    <col min="8" max="8" width="31.77734375" style="230" bestFit="1" customWidth="1"/>
    <col min="9" max="9" width="21.5546875" style="230" bestFit="1" customWidth="1"/>
    <col min="10" max="10" width="19.77734375" style="230" bestFit="1" customWidth="1"/>
    <col min="11" max="11" width="24.21875" style="230" bestFit="1" customWidth="1"/>
    <col min="12" max="12" width="9" style="149" bestFit="1" customWidth="1"/>
    <col min="13" max="14" width="8.88671875" style="149"/>
    <col min="15" max="15" width="10.44140625" style="149" bestFit="1" customWidth="1"/>
    <col min="16" max="16" width="17.33203125" style="149" customWidth="1"/>
    <col min="17" max="17" width="26.88671875" style="149" bestFit="1" customWidth="1"/>
    <col min="18" max="18" width="19.77734375" style="149" bestFit="1" customWidth="1"/>
    <col min="19" max="19" width="18.6640625" style="149" bestFit="1" customWidth="1"/>
    <col min="20" max="20" width="32.6640625" style="149" bestFit="1" customWidth="1"/>
    <col min="21" max="21" width="20.33203125" style="149" customWidth="1"/>
    <col min="22" max="22" width="20.21875" style="149" customWidth="1"/>
    <col min="23" max="23" width="36.44140625" style="149" bestFit="1" customWidth="1"/>
    <col min="24" max="16384" width="8.88671875" style="149"/>
  </cols>
  <sheetData>
    <row r="1" spans="1:34" x14ac:dyDescent="0.3">
      <c r="A1" s="56" t="s">
        <v>116</v>
      </c>
      <c r="C1" s="148"/>
    </row>
    <row r="3" spans="1:34" x14ac:dyDescent="0.3">
      <c r="D3" s="290" t="s">
        <v>259</v>
      </c>
      <c r="E3" s="290"/>
      <c r="F3" s="290"/>
      <c r="G3" s="290"/>
      <c r="H3" s="290"/>
      <c r="I3" s="290"/>
      <c r="J3" s="290"/>
      <c r="K3" s="290"/>
    </row>
    <row r="4" spans="1:34" ht="43.2" x14ac:dyDescent="0.3">
      <c r="C4" s="150" t="s">
        <v>5</v>
      </c>
      <c r="D4" s="219" t="s">
        <v>232</v>
      </c>
      <c r="E4" s="220" t="s">
        <v>233</v>
      </c>
      <c r="F4" s="221" t="s">
        <v>234</v>
      </c>
      <c r="G4" s="222" t="s">
        <v>235</v>
      </c>
      <c r="H4" s="223" t="s">
        <v>236</v>
      </c>
      <c r="I4" s="224" t="s">
        <v>237</v>
      </c>
      <c r="J4" s="225" t="s">
        <v>238</v>
      </c>
      <c r="K4" s="226" t="s">
        <v>239</v>
      </c>
      <c r="Z4" s="159"/>
      <c r="AA4" s="160"/>
      <c r="AB4" s="160"/>
      <c r="AC4" s="160"/>
      <c r="AD4" s="161"/>
      <c r="AE4" s="160"/>
      <c r="AF4" s="161"/>
      <c r="AG4" s="160"/>
      <c r="AH4" s="160"/>
    </row>
    <row r="5" spans="1:34" x14ac:dyDescent="0.3">
      <c r="C5" s="162">
        <v>44197</v>
      </c>
      <c r="D5" s="163">
        <v>1310.73</v>
      </c>
      <c r="E5" s="163">
        <v>0</v>
      </c>
      <c r="F5" s="163">
        <v>1326.43</v>
      </c>
      <c r="G5" s="163">
        <v>1494.1</v>
      </c>
      <c r="H5" s="231">
        <v>1482.8591999999999</v>
      </c>
      <c r="I5" s="163">
        <v>0</v>
      </c>
      <c r="J5" s="163">
        <v>0</v>
      </c>
      <c r="K5" s="163">
        <v>1606.4308000000001</v>
      </c>
      <c r="L5" s="149">
        <f>SUM(D5:K5)</f>
        <v>7220.55</v>
      </c>
      <c r="N5" s="165"/>
      <c r="Z5" s="166"/>
    </row>
    <row r="6" spans="1:34" x14ac:dyDescent="0.3">
      <c r="C6" s="162">
        <v>44228</v>
      </c>
      <c r="D6" s="163">
        <v>681.97</v>
      </c>
      <c r="E6" s="163">
        <v>0</v>
      </c>
      <c r="F6" s="163">
        <v>693.79</v>
      </c>
      <c r="G6" s="163">
        <v>504.17</v>
      </c>
      <c r="H6" s="231">
        <v>1030.1663999999998</v>
      </c>
      <c r="I6" s="163">
        <v>0</v>
      </c>
      <c r="J6" s="163">
        <v>0</v>
      </c>
      <c r="K6" s="163">
        <v>1116.0136</v>
      </c>
      <c r="L6" s="149">
        <f t="shared" ref="L6:L40" si="0">SUM(D6:K6)</f>
        <v>4026.1099999999997</v>
      </c>
      <c r="Z6" s="166"/>
    </row>
    <row r="7" spans="1:34" x14ac:dyDescent="0.3">
      <c r="C7" s="162">
        <v>44256</v>
      </c>
      <c r="D7" s="163">
        <v>2493.0300000000002</v>
      </c>
      <c r="E7" s="163">
        <v>0</v>
      </c>
      <c r="F7" s="163">
        <v>1650.11</v>
      </c>
      <c r="G7" s="163">
        <v>1650.1</v>
      </c>
      <c r="H7" s="231">
        <v>5126.5199999999995</v>
      </c>
      <c r="I7" s="163">
        <v>0</v>
      </c>
      <c r="J7" s="163">
        <v>0</v>
      </c>
      <c r="K7" s="163">
        <v>7639.66</v>
      </c>
      <c r="L7" s="149">
        <f t="shared" si="0"/>
        <v>18559.419999999998</v>
      </c>
      <c r="Z7" s="166"/>
    </row>
    <row r="8" spans="1:34" x14ac:dyDescent="0.3">
      <c r="C8" s="162">
        <v>44287</v>
      </c>
      <c r="D8" s="163">
        <v>821.5</v>
      </c>
      <c r="E8" s="163">
        <v>0</v>
      </c>
      <c r="F8" s="163">
        <v>825.81</v>
      </c>
      <c r="G8" s="163">
        <v>1005.27</v>
      </c>
      <c r="H8" s="231">
        <v>7648.02</v>
      </c>
      <c r="I8" s="163">
        <v>1321.1580000000001</v>
      </c>
      <c r="J8" s="163">
        <v>826.57</v>
      </c>
      <c r="K8" s="163">
        <v>916.23</v>
      </c>
      <c r="L8" s="149">
        <f t="shared" si="0"/>
        <v>13364.557999999999</v>
      </c>
      <c r="Z8" s="166"/>
    </row>
    <row r="9" spans="1:34" x14ac:dyDescent="0.3">
      <c r="C9" s="162">
        <v>44317</v>
      </c>
      <c r="D9" s="163">
        <v>789.21</v>
      </c>
      <c r="E9" s="163">
        <v>0</v>
      </c>
      <c r="F9" s="163">
        <v>1152.33</v>
      </c>
      <c r="G9" s="163">
        <v>793.71</v>
      </c>
      <c r="H9" s="231">
        <v>4084.67</v>
      </c>
      <c r="I9" s="163">
        <v>2928.288</v>
      </c>
      <c r="J9" s="163">
        <v>485.01</v>
      </c>
      <c r="K9" s="163">
        <v>570.14</v>
      </c>
      <c r="L9" s="149">
        <f t="shared" si="0"/>
        <v>10803.358</v>
      </c>
      <c r="Z9" s="166"/>
    </row>
    <row r="10" spans="1:34" x14ac:dyDescent="0.3">
      <c r="C10" s="162">
        <v>44348</v>
      </c>
      <c r="D10" s="163">
        <v>1691.65</v>
      </c>
      <c r="E10" s="163">
        <v>0</v>
      </c>
      <c r="F10" s="163">
        <v>2002.68</v>
      </c>
      <c r="G10" s="163">
        <v>2499.37</v>
      </c>
      <c r="H10" s="231">
        <v>7288.04</v>
      </c>
      <c r="I10" s="163">
        <v>1050.06</v>
      </c>
      <c r="J10" s="163">
        <v>866.48</v>
      </c>
      <c r="K10" s="163">
        <v>2448.16</v>
      </c>
      <c r="L10" s="149">
        <f t="shared" si="0"/>
        <v>17846.439999999999</v>
      </c>
      <c r="Z10" s="166"/>
    </row>
    <row r="11" spans="1:34" x14ac:dyDescent="0.3">
      <c r="C11" s="162">
        <v>44378</v>
      </c>
      <c r="D11" s="163">
        <v>740.02</v>
      </c>
      <c r="E11" s="163">
        <v>0</v>
      </c>
      <c r="F11" s="163">
        <v>2013.35</v>
      </c>
      <c r="G11" s="163">
        <v>1324.4533333333331</v>
      </c>
      <c r="H11" s="231">
        <v>4187.8999999999996</v>
      </c>
      <c r="I11" s="163">
        <v>0</v>
      </c>
      <c r="J11" s="163">
        <v>1449.17</v>
      </c>
      <c r="K11" s="163">
        <v>1235.83</v>
      </c>
      <c r="L11" s="149">
        <f t="shared" si="0"/>
        <v>10950.723333333332</v>
      </c>
      <c r="Z11" s="166"/>
    </row>
    <row r="12" spans="1:34" x14ac:dyDescent="0.3">
      <c r="C12" s="162">
        <v>44409</v>
      </c>
      <c r="D12" s="163">
        <v>1195.6199999999999</v>
      </c>
      <c r="E12" s="163">
        <v>0</v>
      </c>
      <c r="F12" s="163">
        <v>1937.6</v>
      </c>
      <c r="G12" s="163">
        <v>2003.01</v>
      </c>
      <c r="H12" s="231">
        <v>8481.82</v>
      </c>
      <c r="I12" s="163">
        <v>1832.5140000000001</v>
      </c>
      <c r="J12" s="163">
        <v>1365.43</v>
      </c>
      <c r="K12" s="163">
        <v>1262.0999999999999</v>
      </c>
      <c r="L12" s="149">
        <f t="shared" si="0"/>
        <v>18078.093999999997</v>
      </c>
      <c r="Z12" s="166"/>
    </row>
    <row r="13" spans="1:34" x14ac:dyDescent="0.3">
      <c r="C13" s="162">
        <v>44440</v>
      </c>
      <c r="D13" s="163">
        <v>644.26</v>
      </c>
      <c r="E13" s="163">
        <v>0</v>
      </c>
      <c r="F13" s="163">
        <v>810.91</v>
      </c>
      <c r="G13" s="163">
        <v>932.43000000000006</v>
      </c>
      <c r="H13" s="231">
        <v>11398.919999999998</v>
      </c>
      <c r="I13" s="163">
        <v>601.48500000000001</v>
      </c>
      <c r="J13" s="163">
        <v>330.02</v>
      </c>
      <c r="K13" s="163">
        <v>1500</v>
      </c>
      <c r="L13" s="149">
        <f t="shared" si="0"/>
        <v>16218.025</v>
      </c>
      <c r="Z13" s="166"/>
    </row>
    <row r="14" spans="1:34" x14ac:dyDescent="0.3">
      <c r="C14" s="162">
        <v>44470</v>
      </c>
      <c r="D14" s="163">
        <v>1310.1600000000001</v>
      </c>
      <c r="E14" s="163">
        <v>0</v>
      </c>
      <c r="F14" s="163">
        <v>1318.72</v>
      </c>
      <c r="G14" s="163">
        <v>1183.57</v>
      </c>
      <c r="H14" s="231">
        <v>8894.77</v>
      </c>
      <c r="I14" s="163">
        <v>441.83100000000002</v>
      </c>
      <c r="J14" s="163">
        <v>445.13</v>
      </c>
      <c r="K14" s="163">
        <v>800</v>
      </c>
      <c r="L14" s="149">
        <f t="shared" si="0"/>
        <v>14394.181</v>
      </c>
      <c r="Z14" s="166"/>
    </row>
    <row r="15" spans="1:34" x14ac:dyDescent="0.3">
      <c r="C15" s="162">
        <v>44501</v>
      </c>
      <c r="D15" s="163">
        <v>650.35</v>
      </c>
      <c r="E15" s="163">
        <v>0</v>
      </c>
      <c r="F15" s="163">
        <v>993.89</v>
      </c>
      <c r="G15" s="163">
        <v>764.1</v>
      </c>
      <c r="H15" s="231">
        <v>11439.220000000001</v>
      </c>
      <c r="I15" s="163">
        <v>1207.299</v>
      </c>
      <c r="J15" s="163">
        <v>754.13</v>
      </c>
      <c r="K15" s="163">
        <v>400</v>
      </c>
      <c r="L15" s="149">
        <f t="shared" si="0"/>
        <v>16208.989</v>
      </c>
      <c r="Z15" s="166"/>
    </row>
    <row r="16" spans="1:34" x14ac:dyDescent="0.3">
      <c r="C16" s="162">
        <v>44531</v>
      </c>
      <c r="D16" s="163">
        <v>2073.41</v>
      </c>
      <c r="E16" s="163">
        <v>0</v>
      </c>
      <c r="F16" s="163">
        <v>3621.89</v>
      </c>
      <c r="G16" s="163">
        <v>3986.8199999999997</v>
      </c>
      <c r="H16" s="231">
        <v>17909.37</v>
      </c>
      <c r="I16" s="163">
        <v>2227.2870000000003</v>
      </c>
      <c r="J16" s="163">
        <v>1500.38</v>
      </c>
      <c r="K16" s="163">
        <v>2119.1999999999998</v>
      </c>
      <c r="L16" s="149">
        <f t="shared" si="0"/>
        <v>33438.356999999996</v>
      </c>
      <c r="Z16" s="166"/>
    </row>
    <row r="17" spans="3:26" x14ac:dyDescent="0.3">
      <c r="C17" s="162">
        <v>44562</v>
      </c>
      <c r="D17" s="163">
        <v>1019.06</v>
      </c>
      <c r="E17" s="163">
        <v>2257.8599999999997</v>
      </c>
      <c r="F17" s="163">
        <v>2415.66</v>
      </c>
      <c r="G17" s="163">
        <v>6042.15</v>
      </c>
      <c r="H17" s="231">
        <v>10927.86</v>
      </c>
      <c r="I17" s="163">
        <v>4623.8670000000002</v>
      </c>
      <c r="J17" s="163">
        <v>1815.02</v>
      </c>
      <c r="K17" s="163">
        <v>1380.8</v>
      </c>
      <c r="L17" s="149">
        <f t="shared" si="0"/>
        <v>30482.277000000002</v>
      </c>
      <c r="Z17" s="166"/>
    </row>
    <row r="18" spans="3:26" x14ac:dyDescent="0.3">
      <c r="C18" s="162">
        <v>44593</v>
      </c>
      <c r="D18" s="163">
        <v>2775.44</v>
      </c>
      <c r="E18" s="163">
        <v>1000</v>
      </c>
      <c r="F18" s="163">
        <v>3432.77</v>
      </c>
      <c r="G18" s="163">
        <v>2992.96</v>
      </c>
      <c r="H18" s="231">
        <v>12007.410000000002</v>
      </c>
      <c r="I18" s="163">
        <v>1041.6400000000001</v>
      </c>
      <c r="J18" s="163">
        <v>2336</v>
      </c>
      <c r="K18" s="163">
        <v>1350</v>
      </c>
      <c r="L18" s="149">
        <f t="shared" si="0"/>
        <v>26936.22</v>
      </c>
      <c r="Z18" s="166"/>
    </row>
    <row r="19" spans="3:26" x14ac:dyDescent="0.3">
      <c r="C19" s="162">
        <v>44621</v>
      </c>
      <c r="D19" s="163">
        <v>2937.59</v>
      </c>
      <c r="E19" s="163">
        <v>1000</v>
      </c>
      <c r="F19" s="163">
        <v>2285.94</v>
      </c>
      <c r="G19" s="163">
        <v>4507.91</v>
      </c>
      <c r="H19" s="231">
        <v>9526.84</v>
      </c>
      <c r="I19" s="163">
        <v>1000.56</v>
      </c>
      <c r="J19" s="163">
        <v>1649.61</v>
      </c>
      <c r="K19" s="163">
        <v>755.33</v>
      </c>
      <c r="L19" s="149">
        <f t="shared" si="0"/>
        <v>23663.780000000002</v>
      </c>
      <c r="Z19" s="166"/>
    </row>
    <row r="20" spans="3:26" x14ac:dyDescent="0.3">
      <c r="C20" s="162">
        <v>44652</v>
      </c>
      <c r="D20" s="163">
        <v>2627.09</v>
      </c>
      <c r="E20" s="163">
        <v>4500.5</v>
      </c>
      <c r="F20" s="163">
        <v>2170.02</v>
      </c>
      <c r="G20" s="163">
        <v>4500.5</v>
      </c>
      <c r="H20" s="231">
        <v>6522.1</v>
      </c>
      <c r="I20" s="163">
        <v>3504.96</v>
      </c>
      <c r="J20" s="163">
        <v>1218.58</v>
      </c>
      <c r="K20" s="163">
        <v>2357.83</v>
      </c>
      <c r="L20" s="149">
        <f t="shared" si="0"/>
        <v>27401.58</v>
      </c>
      <c r="Z20" s="166"/>
    </row>
    <row r="21" spans="3:26" x14ac:dyDescent="0.3">
      <c r="C21" s="162">
        <v>44682</v>
      </c>
      <c r="D21" s="163">
        <v>4757.67</v>
      </c>
      <c r="E21" s="163">
        <v>2601.41</v>
      </c>
      <c r="F21" s="163">
        <v>3714.4</v>
      </c>
      <c r="G21" s="163">
        <v>7106.25</v>
      </c>
      <c r="H21" s="231">
        <v>12370.799999999997</v>
      </c>
      <c r="I21" s="163">
        <v>3009.96</v>
      </c>
      <c r="J21" s="163">
        <v>3512.44</v>
      </c>
      <c r="K21" s="163">
        <v>1253.73</v>
      </c>
      <c r="L21" s="149">
        <f t="shared" si="0"/>
        <v>38326.660000000003</v>
      </c>
      <c r="Z21" s="166"/>
    </row>
    <row r="22" spans="3:26" x14ac:dyDescent="0.3">
      <c r="C22" s="162">
        <v>44713</v>
      </c>
      <c r="D22" s="163">
        <v>1515.33</v>
      </c>
      <c r="E22" s="163">
        <v>695.36</v>
      </c>
      <c r="F22" s="163">
        <v>1444.62</v>
      </c>
      <c r="G22" s="163">
        <v>2691.7400000000002</v>
      </c>
      <c r="H22" s="231">
        <v>5565.31</v>
      </c>
      <c r="I22" s="163">
        <v>3113.5320000000002</v>
      </c>
      <c r="J22" s="163">
        <v>868.38</v>
      </c>
      <c r="K22" s="163">
        <v>944.16</v>
      </c>
      <c r="L22" s="149">
        <f t="shared" si="0"/>
        <v>16838.432000000001</v>
      </c>
      <c r="Z22" s="166"/>
    </row>
    <row r="23" spans="3:26" x14ac:dyDescent="0.3">
      <c r="C23" s="162">
        <v>44743</v>
      </c>
      <c r="D23" s="163">
        <v>608.46</v>
      </c>
      <c r="E23" s="163">
        <v>1561.3500000000004</v>
      </c>
      <c r="F23" s="163">
        <v>1658.19</v>
      </c>
      <c r="G23" s="163">
        <v>1561.3500000000004</v>
      </c>
      <c r="H23" s="231">
        <v>7013.74</v>
      </c>
      <c r="I23" s="163">
        <v>2503.2399999999998</v>
      </c>
      <c r="J23" s="163">
        <v>589.1</v>
      </c>
      <c r="K23" s="163">
        <v>626.24</v>
      </c>
      <c r="L23" s="149">
        <f t="shared" si="0"/>
        <v>16121.67</v>
      </c>
      <c r="Z23" s="166"/>
    </row>
    <row r="24" spans="3:26" x14ac:dyDescent="0.3">
      <c r="C24" s="162">
        <v>44774</v>
      </c>
      <c r="D24" s="163">
        <v>1516.84</v>
      </c>
      <c r="E24" s="163">
        <v>3154.87</v>
      </c>
      <c r="F24" s="163">
        <v>3487.58</v>
      </c>
      <c r="G24" s="163">
        <v>6646.2800000000007</v>
      </c>
      <c r="H24" s="231">
        <v>13229.260000000002</v>
      </c>
      <c r="I24" s="163">
        <v>2000</v>
      </c>
      <c r="J24" s="163">
        <v>1959.63</v>
      </c>
      <c r="K24" s="163">
        <v>726.03</v>
      </c>
      <c r="L24" s="149">
        <f t="shared" si="0"/>
        <v>32720.49</v>
      </c>
      <c r="Z24" s="166"/>
    </row>
    <row r="25" spans="3:26" x14ac:dyDescent="0.3">
      <c r="C25" s="162">
        <v>44805</v>
      </c>
      <c r="D25" s="163">
        <v>866.96</v>
      </c>
      <c r="E25" s="163">
        <v>1000</v>
      </c>
      <c r="F25" s="163">
        <v>764.72</v>
      </c>
      <c r="G25" s="163">
        <v>2974.77</v>
      </c>
      <c r="H25" s="231">
        <v>13701.259999999997</v>
      </c>
      <c r="I25" s="163">
        <v>1000</v>
      </c>
      <c r="J25" s="163">
        <v>962.39</v>
      </c>
      <c r="K25" s="163">
        <v>649.80999999999995</v>
      </c>
      <c r="L25" s="149">
        <f t="shared" si="0"/>
        <v>21919.91</v>
      </c>
      <c r="Z25" s="166"/>
    </row>
    <row r="26" spans="3:26" x14ac:dyDescent="0.3">
      <c r="C26" s="162">
        <v>44835</v>
      </c>
      <c r="D26" s="163">
        <v>2552.6</v>
      </c>
      <c r="E26" s="163">
        <v>1000</v>
      </c>
      <c r="F26" s="163">
        <v>1779.93</v>
      </c>
      <c r="G26" s="163">
        <v>2853.11</v>
      </c>
      <c r="H26" s="231">
        <v>10519.14</v>
      </c>
      <c r="I26" s="163">
        <v>2539.944</v>
      </c>
      <c r="J26" s="163">
        <v>1378.93</v>
      </c>
      <c r="K26" s="163">
        <v>2100</v>
      </c>
      <c r="L26" s="149">
        <f t="shared" si="0"/>
        <v>24723.653999999999</v>
      </c>
      <c r="Z26" s="166"/>
    </row>
    <row r="27" spans="3:26" x14ac:dyDescent="0.3">
      <c r="C27" s="162">
        <v>44866</v>
      </c>
      <c r="D27" s="163">
        <v>2920.15</v>
      </c>
      <c r="E27" s="163">
        <v>1250</v>
      </c>
      <c r="F27" s="163">
        <v>2400.73</v>
      </c>
      <c r="G27" s="163">
        <v>2251.5</v>
      </c>
      <c r="H27" s="231">
        <v>7952.78</v>
      </c>
      <c r="I27" s="163">
        <v>2750</v>
      </c>
      <c r="J27" s="163">
        <v>2198.46</v>
      </c>
      <c r="K27" s="163">
        <v>200</v>
      </c>
      <c r="L27" s="149">
        <f t="shared" si="0"/>
        <v>21923.62</v>
      </c>
      <c r="Z27" s="166"/>
    </row>
    <row r="28" spans="3:26" x14ac:dyDescent="0.3">
      <c r="C28" s="162">
        <v>44896</v>
      </c>
      <c r="D28" s="163">
        <v>5307.27</v>
      </c>
      <c r="E28" s="163">
        <v>2500</v>
      </c>
      <c r="F28" s="163">
        <v>4026.46</v>
      </c>
      <c r="G28" s="163">
        <v>8321.4499999999989</v>
      </c>
      <c r="H28" s="231">
        <v>15314.839999999998</v>
      </c>
      <c r="I28" s="163">
        <v>5000</v>
      </c>
      <c r="J28" s="163">
        <v>3182.66</v>
      </c>
      <c r="K28" s="163">
        <v>939.03</v>
      </c>
      <c r="L28" s="149">
        <f t="shared" si="0"/>
        <v>44591.709999999992</v>
      </c>
      <c r="Z28" s="166"/>
    </row>
    <row r="29" spans="3:26" x14ac:dyDescent="0.3">
      <c r="C29" s="162">
        <v>44927</v>
      </c>
      <c r="D29" s="163">
        <v>1971.61</v>
      </c>
      <c r="E29" s="163">
        <v>999.92000000000007</v>
      </c>
      <c r="F29" s="163">
        <v>4495.26</v>
      </c>
      <c r="G29" s="163">
        <v>8753.57</v>
      </c>
      <c r="H29" s="231">
        <v>19215.03</v>
      </c>
      <c r="I29" s="163">
        <v>25667.567999999999</v>
      </c>
      <c r="J29" s="163">
        <v>1362.53</v>
      </c>
      <c r="K29" s="163">
        <v>1212.7</v>
      </c>
      <c r="L29" s="149">
        <f t="shared" si="0"/>
        <v>63678.187999999995</v>
      </c>
      <c r="Z29" s="166"/>
    </row>
    <row r="30" spans="3:26" x14ac:dyDescent="0.3">
      <c r="C30" s="162">
        <v>44958</v>
      </c>
      <c r="D30" s="163">
        <v>4106.6000000000004</v>
      </c>
      <c r="E30" s="163">
        <v>4500.08</v>
      </c>
      <c r="F30" s="163">
        <v>7588.3</v>
      </c>
      <c r="G30" s="163">
        <v>12022.59</v>
      </c>
      <c r="H30" s="231">
        <v>24088.76</v>
      </c>
      <c r="I30" s="163">
        <v>47657.438999999998</v>
      </c>
      <c r="J30" s="163">
        <v>4133.57</v>
      </c>
      <c r="K30" s="163">
        <v>3436.41</v>
      </c>
      <c r="L30" s="149">
        <f t="shared" si="0"/>
        <v>107533.74900000001</v>
      </c>
      <c r="Z30" s="166"/>
    </row>
    <row r="31" spans="3:26" x14ac:dyDescent="0.3">
      <c r="C31" s="162">
        <v>44986</v>
      </c>
      <c r="D31" s="163">
        <v>3463.87</v>
      </c>
      <c r="E31" s="163">
        <v>1600</v>
      </c>
      <c r="F31" s="163">
        <v>5893.02</v>
      </c>
      <c r="G31" s="163">
        <v>9777.14</v>
      </c>
      <c r="H31" s="231">
        <v>8723.07</v>
      </c>
      <c r="I31" s="163">
        <v>10038.369000000001</v>
      </c>
      <c r="J31" s="163">
        <v>4053.54</v>
      </c>
      <c r="K31" s="163">
        <v>11554.32</v>
      </c>
      <c r="L31" s="149">
        <f t="shared" si="0"/>
        <v>55103.328999999998</v>
      </c>
      <c r="Z31" s="166"/>
    </row>
    <row r="32" spans="3:26" x14ac:dyDescent="0.3">
      <c r="C32" s="162">
        <v>45017</v>
      </c>
      <c r="D32" s="163">
        <v>908.99</v>
      </c>
      <c r="E32" s="163">
        <v>424</v>
      </c>
      <c r="F32" s="163">
        <v>4329.45</v>
      </c>
      <c r="G32" s="163">
        <v>2102.7400000000002</v>
      </c>
      <c r="H32" s="231">
        <v>7443.78</v>
      </c>
      <c r="I32" s="163">
        <v>2386.08</v>
      </c>
      <c r="J32" s="163">
        <v>4689.13</v>
      </c>
      <c r="K32" s="163">
        <v>5955.69</v>
      </c>
      <c r="L32" s="149">
        <f t="shared" si="0"/>
        <v>28239.86</v>
      </c>
      <c r="Z32" s="166"/>
    </row>
    <row r="33" spans="3:26" x14ac:dyDescent="0.3">
      <c r="C33" s="162">
        <v>45047</v>
      </c>
      <c r="D33" s="163">
        <v>1048.99</v>
      </c>
      <c r="E33" s="163">
        <v>67.650000000000006</v>
      </c>
      <c r="F33" s="163">
        <v>3120.16</v>
      </c>
      <c r="G33" s="163">
        <v>2030.94</v>
      </c>
      <c r="H33" s="231">
        <v>12814.639999999998</v>
      </c>
      <c r="I33" s="163">
        <v>981.94</v>
      </c>
      <c r="J33" s="163">
        <v>4485.79</v>
      </c>
      <c r="K33" s="163">
        <v>12819.8</v>
      </c>
      <c r="L33" s="149">
        <f t="shared" si="0"/>
        <v>37369.909999999996</v>
      </c>
      <c r="Z33" s="166"/>
    </row>
    <row r="34" spans="3:26" x14ac:dyDescent="0.3">
      <c r="C34" s="162">
        <v>45078</v>
      </c>
      <c r="D34" s="163">
        <v>3808.69</v>
      </c>
      <c r="E34" s="163">
        <v>1972.04</v>
      </c>
      <c r="F34" s="163">
        <v>4864.07</v>
      </c>
      <c r="G34" s="163">
        <v>11802.5</v>
      </c>
      <c r="H34" s="231">
        <v>8983.5899999999983</v>
      </c>
      <c r="I34" s="163">
        <v>1900.23</v>
      </c>
      <c r="J34" s="163">
        <v>7375.81</v>
      </c>
      <c r="K34" s="163">
        <v>9196.9699999999993</v>
      </c>
      <c r="L34" s="149">
        <f t="shared" si="0"/>
        <v>49903.9</v>
      </c>
      <c r="Z34" s="166"/>
    </row>
    <row r="35" spans="3:26" x14ac:dyDescent="0.3">
      <c r="C35" s="162">
        <v>45108</v>
      </c>
      <c r="D35" s="163">
        <v>1756.65</v>
      </c>
      <c r="E35" s="163">
        <v>1103.6400000000001</v>
      </c>
      <c r="F35" s="163">
        <v>3001.03</v>
      </c>
      <c r="G35" s="163">
        <v>7748.2466666666669</v>
      </c>
      <c r="H35" s="231">
        <v>5474.32</v>
      </c>
      <c r="I35" s="163">
        <v>1788.8130000000001</v>
      </c>
      <c r="J35" s="163">
        <v>4338.2700000000004</v>
      </c>
      <c r="K35" s="163">
        <v>11157</v>
      </c>
      <c r="L35" s="149">
        <f t="shared" si="0"/>
        <v>36367.969666666671</v>
      </c>
      <c r="Z35" s="166"/>
    </row>
    <row r="36" spans="3:26" x14ac:dyDescent="0.3">
      <c r="C36" s="162">
        <v>45139</v>
      </c>
      <c r="D36" s="163">
        <v>3199.82</v>
      </c>
      <c r="E36" s="163">
        <v>400.86</v>
      </c>
      <c r="F36" s="163">
        <v>6101.65</v>
      </c>
      <c r="G36" s="163">
        <v>3596.2700000000004</v>
      </c>
      <c r="H36" s="231">
        <v>4717.57</v>
      </c>
      <c r="I36" s="163">
        <v>405.75</v>
      </c>
      <c r="J36" s="163">
        <v>5628.13</v>
      </c>
      <c r="K36" s="163">
        <v>18755.22</v>
      </c>
      <c r="L36" s="149">
        <f t="shared" si="0"/>
        <v>42805.270000000004</v>
      </c>
      <c r="Z36" s="166"/>
    </row>
    <row r="37" spans="3:26" x14ac:dyDescent="0.3">
      <c r="C37" s="162">
        <v>45170</v>
      </c>
      <c r="D37" s="163">
        <v>1741.18</v>
      </c>
      <c r="E37" s="163">
        <v>5429.58</v>
      </c>
      <c r="F37" s="163">
        <v>2368.86</v>
      </c>
      <c r="G37" s="163">
        <v>7182.87</v>
      </c>
      <c r="H37" s="231">
        <v>7445.7599999999993</v>
      </c>
      <c r="I37" s="163">
        <v>24528.366000000002</v>
      </c>
      <c r="J37" s="163">
        <v>3692.29</v>
      </c>
      <c r="K37" s="163">
        <v>17376.55</v>
      </c>
      <c r="L37" s="149">
        <f t="shared" si="0"/>
        <v>69765.456000000006</v>
      </c>
      <c r="Z37" s="166"/>
    </row>
    <row r="38" spans="3:26" x14ac:dyDescent="0.3">
      <c r="C38" s="162">
        <v>45200</v>
      </c>
      <c r="D38" s="163">
        <v>797.14</v>
      </c>
      <c r="E38" s="163">
        <v>1714.8600000000001</v>
      </c>
      <c r="F38" s="163">
        <v>1208.31</v>
      </c>
      <c r="G38" s="163">
        <v>4902.8500000000004</v>
      </c>
      <c r="H38" s="231">
        <v>9930.630000000001</v>
      </c>
      <c r="I38" s="163">
        <v>1012.77</v>
      </c>
      <c r="J38" s="163">
        <v>892.15</v>
      </c>
      <c r="K38" s="163">
        <v>14694.15</v>
      </c>
      <c r="L38" s="149">
        <f t="shared" si="0"/>
        <v>35152.86</v>
      </c>
      <c r="Z38" s="166"/>
    </row>
    <row r="39" spans="3:26" x14ac:dyDescent="0.3">
      <c r="C39" s="162">
        <v>45231</v>
      </c>
      <c r="D39" s="163">
        <v>1155.3499999999999</v>
      </c>
      <c r="E39" s="163">
        <v>810.96</v>
      </c>
      <c r="F39" s="163">
        <v>3398.37</v>
      </c>
      <c r="G39" s="163">
        <v>4483.87</v>
      </c>
      <c r="H39" s="231">
        <v>5261.9499999999989</v>
      </c>
      <c r="I39" s="163">
        <v>4894.41</v>
      </c>
      <c r="J39" s="163">
        <v>3517.44</v>
      </c>
      <c r="K39" s="163">
        <v>18881.88</v>
      </c>
      <c r="L39" s="149">
        <f t="shared" si="0"/>
        <v>42404.229999999996</v>
      </c>
      <c r="Z39" s="166"/>
    </row>
    <row r="40" spans="3:26" x14ac:dyDescent="0.3">
      <c r="C40" s="162">
        <v>45261</v>
      </c>
      <c r="D40" s="163">
        <v>0</v>
      </c>
      <c r="E40" s="163">
        <v>852.66</v>
      </c>
      <c r="F40" s="163">
        <v>3238.82</v>
      </c>
      <c r="G40" s="163">
        <v>852.66</v>
      </c>
      <c r="H40" s="231">
        <v>7010.99</v>
      </c>
      <c r="I40" s="163">
        <v>1129.758</v>
      </c>
      <c r="J40" s="163">
        <v>5139.5600000000004</v>
      </c>
      <c r="K40" s="163">
        <v>19432.62</v>
      </c>
      <c r="L40" s="149">
        <f t="shared" si="0"/>
        <v>37657.067999999999</v>
      </c>
      <c r="Z40" s="166"/>
    </row>
    <row r="42" spans="3:26" x14ac:dyDescent="0.3">
      <c r="D42" s="151" t="s">
        <v>232</v>
      </c>
      <c r="E42" s="152" t="s">
        <v>233</v>
      </c>
      <c r="F42" s="153" t="s">
        <v>234</v>
      </c>
      <c r="G42" s="154" t="s">
        <v>235</v>
      </c>
      <c r="H42" s="155" t="s">
        <v>236</v>
      </c>
      <c r="I42" s="156" t="s">
        <v>237</v>
      </c>
      <c r="J42" s="157" t="s">
        <v>238</v>
      </c>
      <c r="K42" s="158" t="s">
        <v>239</v>
      </c>
    </row>
    <row r="43" spans="3:26" x14ac:dyDescent="0.3">
      <c r="D43" s="149"/>
      <c r="E43" s="149"/>
      <c r="F43" s="149"/>
      <c r="G43" s="149"/>
      <c r="H43" s="149"/>
      <c r="I43" s="149"/>
      <c r="J43" s="149"/>
      <c r="K43" s="149"/>
    </row>
    <row r="44" spans="3:26" x14ac:dyDescent="0.3">
      <c r="C44" s="163" t="s">
        <v>260</v>
      </c>
      <c r="D44" s="232">
        <f t="shared" ref="D44:K44" si="1">SUM(D5:D40)</f>
        <v>67765.260000000009</v>
      </c>
      <c r="E44" s="232">
        <f t="shared" si="1"/>
        <v>42397.600000000013</v>
      </c>
      <c r="F44" s="232">
        <f t="shared" si="1"/>
        <v>97535.83</v>
      </c>
      <c r="G44" s="232">
        <f t="shared" si="1"/>
        <v>145847.32000000004</v>
      </c>
      <c r="H44" s="232">
        <f t="shared" si="1"/>
        <v>334733.7056000001</v>
      </c>
      <c r="I44" s="232">
        <f t="shared" si="1"/>
        <v>166089.11800000002</v>
      </c>
      <c r="J44" s="232">
        <f t="shared" si="1"/>
        <v>79001.729999999981</v>
      </c>
      <c r="K44" s="232">
        <f t="shared" si="1"/>
        <v>179370.0344</v>
      </c>
    </row>
    <row r="45" spans="3:26" x14ac:dyDescent="0.3">
      <c r="D45" s="149"/>
      <c r="E45" s="149"/>
      <c r="F45" s="149"/>
      <c r="G45" s="149"/>
      <c r="H45" s="149"/>
      <c r="I45" s="149"/>
      <c r="J45" s="149"/>
      <c r="K45" s="149"/>
    </row>
    <row r="46" spans="3:26" x14ac:dyDescent="0.3">
      <c r="D46" s="149"/>
      <c r="E46" s="149"/>
      <c r="F46" s="149"/>
      <c r="G46" s="149"/>
      <c r="H46" s="149"/>
      <c r="I46" s="149"/>
      <c r="J46" s="149"/>
      <c r="K46" s="149"/>
    </row>
    <row r="47" spans="3:26" x14ac:dyDescent="0.3">
      <c r="D47" s="149"/>
      <c r="E47" s="149"/>
      <c r="F47" s="149"/>
      <c r="G47" s="149"/>
      <c r="H47" s="149"/>
      <c r="I47" s="149"/>
      <c r="J47" s="149"/>
      <c r="K47" s="149"/>
    </row>
    <row r="48" spans="3:26" x14ac:dyDescent="0.3">
      <c r="D48" s="149"/>
      <c r="E48" s="149"/>
      <c r="F48" s="149"/>
      <c r="G48" s="149"/>
      <c r="H48" s="149"/>
      <c r="I48" s="149"/>
      <c r="J48" s="149"/>
      <c r="K48" s="149"/>
    </row>
    <row r="49" spans="3:12" x14ac:dyDescent="0.3">
      <c r="D49" s="149"/>
      <c r="L49" s="230"/>
    </row>
    <row r="50" spans="3:12" ht="57.6" x14ac:dyDescent="0.3">
      <c r="C50" s="116" t="s">
        <v>10</v>
      </c>
      <c r="D50" s="233" t="s">
        <v>262</v>
      </c>
      <c r="E50" s="233" t="s">
        <v>263</v>
      </c>
      <c r="F50" s="233" t="s">
        <v>264</v>
      </c>
      <c r="G50" s="234" t="s">
        <v>316</v>
      </c>
      <c r="H50" s="234" t="s">
        <v>317</v>
      </c>
      <c r="I50" s="234" t="s">
        <v>318</v>
      </c>
      <c r="J50" s="234" t="s">
        <v>319</v>
      </c>
      <c r="K50" s="234" t="s">
        <v>261</v>
      </c>
    </row>
    <row r="51" spans="3:12" x14ac:dyDescent="0.3">
      <c r="C51" s="143" t="s">
        <v>12</v>
      </c>
      <c r="D51" s="235">
        <v>0</v>
      </c>
      <c r="E51" s="235">
        <v>18347.509999999998</v>
      </c>
      <c r="F51" s="235">
        <v>18141.103333333333</v>
      </c>
      <c r="G51" s="235">
        <v>88972.275599999994</v>
      </c>
      <c r="H51" s="235">
        <v>11609.921999999999</v>
      </c>
      <c r="I51" s="235">
        <v>8022.3200000000006</v>
      </c>
      <c r="J51" s="235">
        <v>21613.7644</v>
      </c>
      <c r="K51" s="235">
        <v>14401.91</v>
      </c>
    </row>
    <row r="52" spans="3:12" x14ac:dyDescent="0.3">
      <c r="C52" s="143" t="s">
        <v>13</v>
      </c>
      <c r="D52" s="235">
        <v>22521.350000000002</v>
      </c>
      <c r="E52" s="235">
        <v>29581.02</v>
      </c>
      <c r="F52" s="235">
        <v>52449.969999999994</v>
      </c>
      <c r="G52" s="235">
        <v>124651.34</v>
      </c>
      <c r="H52" s="235">
        <v>32087.702999999998</v>
      </c>
      <c r="I52" s="235">
        <v>21671.199999999997</v>
      </c>
      <c r="J52" s="235">
        <v>13282.960000000001</v>
      </c>
      <c r="K52" s="235">
        <v>29404.46</v>
      </c>
    </row>
    <row r="53" spans="3:12" x14ac:dyDescent="0.3">
      <c r="C53" s="143" t="s">
        <v>14</v>
      </c>
      <c r="D53" s="235">
        <v>19876.249999999996</v>
      </c>
      <c r="E53" s="235">
        <v>49607.3</v>
      </c>
      <c r="F53" s="235">
        <v>75256.246666666673</v>
      </c>
      <c r="G53" s="235">
        <v>121110.08999999998</v>
      </c>
      <c r="H53" s="235">
        <v>122391.493</v>
      </c>
      <c r="I53" s="235">
        <v>49308.210000000006</v>
      </c>
      <c r="J53" s="235">
        <v>144473.31</v>
      </c>
      <c r="K53" s="235">
        <v>23958.89</v>
      </c>
    </row>
    <row r="54" spans="3:12" x14ac:dyDescent="0.3">
      <c r="C54" s="143" t="s">
        <v>11</v>
      </c>
      <c r="D54" s="235">
        <v>42397.599999999999</v>
      </c>
      <c r="E54" s="235">
        <v>97535.83</v>
      </c>
      <c r="F54" s="235">
        <v>145847.32</v>
      </c>
      <c r="G54" s="235">
        <v>334733.70559999999</v>
      </c>
      <c r="H54" s="235">
        <v>166089.11800000002</v>
      </c>
      <c r="I54" s="235">
        <v>79001.73000000001</v>
      </c>
      <c r="J54" s="235">
        <v>179370.0344</v>
      </c>
      <c r="K54" s="235">
        <v>67765.259999999995</v>
      </c>
    </row>
    <row r="55" spans="3:12" x14ac:dyDescent="0.3">
      <c r="D55" s="168"/>
      <c r="L55" s="230"/>
    </row>
    <row r="56" spans="3:12" x14ac:dyDescent="0.3">
      <c r="D56" s="168"/>
      <c r="L56" s="230"/>
    </row>
    <row r="57" spans="3:12" x14ac:dyDescent="0.3">
      <c r="D57" s="168"/>
      <c r="L57" s="230"/>
    </row>
    <row r="58" spans="3:12" ht="57.6" x14ac:dyDescent="0.3">
      <c r="C58" s="236" t="s">
        <v>10</v>
      </c>
      <c r="D58" s="237" t="s">
        <v>265</v>
      </c>
      <c r="E58" s="233" t="s">
        <v>266</v>
      </c>
      <c r="F58" s="233" t="s">
        <v>267</v>
      </c>
      <c r="G58" s="233" t="s">
        <v>268</v>
      </c>
      <c r="H58" s="237" t="s">
        <v>320</v>
      </c>
      <c r="I58" s="237" t="s">
        <v>321</v>
      </c>
      <c r="J58" s="237" t="s">
        <v>322</v>
      </c>
      <c r="K58" s="237" t="s">
        <v>323</v>
      </c>
    </row>
    <row r="59" spans="3:12" x14ac:dyDescent="0.3">
      <c r="C59" s="143" t="s">
        <v>12</v>
      </c>
      <c r="D59" s="235">
        <v>1200.1591666666666</v>
      </c>
      <c r="E59" s="235">
        <v>0</v>
      </c>
      <c r="F59" s="235">
        <v>1528.9591666666665</v>
      </c>
      <c r="G59" s="235">
        <v>1511.7586111111111</v>
      </c>
      <c r="H59" s="235">
        <v>7414.3562999999995</v>
      </c>
      <c r="I59" s="235">
        <v>967.49349999999993</v>
      </c>
      <c r="J59" s="235">
        <v>668.52666666666676</v>
      </c>
      <c r="K59" s="235">
        <v>1801.1470333333334</v>
      </c>
    </row>
    <row r="60" spans="3:12" x14ac:dyDescent="0.3">
      <c r="C60" s="143" t="s">
        <v>13</v>
      </c>
      <c r="D60" s="235">
        <v>2450.3716666666664</v>
      </c>
      <c r="E60" s="235">
        <v>1876.7791666666669</v>
      </c>
      <c r="F60" s="235">
        <v>2465.085</v>
      </c>
      <c r="G60" s="235">
        <v>4370.8308333333325</v>
      </c>
      <c r="H60" s="235">
        <v>10387.611666666666</v>
      </c>
      <c r="I60" s="235">
        <v>2673.97525</v>
      </c>
      <c r="J60" s="235">
        <v>1805.9333333333332</v>
      </c>
      <c r="K60" s="235">
        <v>1106.9133333333334</v>
      </c>
    </row>
    <row r="61" spans="3:12" x14ac:dyDescent="0.3">
      <c r="C61" s="143" t="s">
        <v>14</v>
      </c>
      <c r="D61" s="235">
        <v>1996.5741666666665</v>
      </c>
      <c r="E61" s="235">
        <v>1656.3541666666663</v>
      </c>
      <c r="F61" s="235">
        <v>4133.9416666666666</v>
      </c>
      <c r="G61" s="235">
        <v>6271.3538888888897</v>
      </c>
      <c r="H61" s="235">
        <v>10092.507499999998</v>
      </c>
      <c r="I61" s="235">
        <v>10199.291083333334</v>
      </c>
      <c r="J61" s="235">
        <v>4109.0175000000008</v>
      </c>
      <c r="K61" s="235">
        <v>12039.442499999999</v>
      </c>
    </row>
    <row r="62" spans="3:12" x14ac:dyDescent="0.3">
      <c r="C62" s="143" t="s">
        <v>11</v>
      </c>
      <c r="D62" s="235">
        <v>1882.3683333333336</v>
      </c>
      <c r="E62" s="235">
        <v>1177.7111111111114</v>
      </c>
      <c r="F62" s="235">
        <v>2709.3286111111111</v>
      </c>
      <c r="G62" s="235">
        <v>4051.3144444444456</v>
      </c>
      <c r="H62" s="235">
        <v>9298.158488888892</v>
      </c>
      <c r="I62" s="235">
        <v>4613.5866111111118</v>
      </c>
      <c r="J62" s="235">
        <v>2194.4924999999994</v>
      </c>
      <c r="K62" s="235">
        <v>4982.5009555555553</v>
      </c>
    </row>
    <row r="63" spans="3:12" x14ac:dyDescent="0.3">
      <c r="C63" s="168"/>
      <c r="L63" s="230"/>
    </row>
    <row r="64" spans="3:12" x14ac:dyDescent="0.3">
      <c r="D64" s="168"/>
      <c r="L64" s="230"/>
    </row>
    <row r="65" spans="3:12" x14ac:dyDescent="0.3">
      <c r="D65" s="168"/>
      <c r="L65" s="230"/>
    </row>
    <row r="66" spans="3:12" x14ac:dyDescent="0.3">
      <c r="C66" s="291" t="s">
        <v>269</v>
      </c>
      <c r="D66" s="291"/>
      <c r="E66" s="291"/>
      <c r="F66" s="291"/>
      <c r="G66" s="291"/>
      <c r="H66" s="291"/>
      <c r="I66" s="291"/>
      <c r="J66" s="291"/>
      <c r="K66" s="291"/>
      <c r="L66" s="291"/>
    </row>
    <row r="67" spans="3:12" ht="43.2" x14ac:dyDescent="0.3">
      <c r="C67" s="171" t="s">
        <v>17</v>
      </c>
      <c r="D67" s="172" t="s">
        <v>232</v>
      </c>
      <c r="E67" s="172" t="s">
        <v>233</v>
      </c>
      <c r="F67" s="172" t="s">
        <v>234</v>
      </c>
      <c r="G67" s="172" t="s">
        <v>235</v>
      </c>
      <c r="H67" s="172" t="s">
        <v>236</v>
      </c>
      <c r="I67" s="172" t="s">
        <v>237</v>
      </c>
      <c r="J67" s="172" t="s">
        <v>238</v>
      </c>
      <c r="K67" s="172" t="s">
        <v>239</v>
      </c>
      <c r="L67" s="172" t="s">
        <v>18</v>
      </c>
    </row>
    <row r="68" spans="3:12" x14ac:dyDescent="0.3">
      <c r="C68" s="167" t="str">
        <f>'Digital Spends'!C51</f>
        <v>2021</v>
      </c>
      <c r="D68" s="238">
        <f>K51</f>
        <v>14401.91</v>
      </c>
      <c r="E68" s="238">
        <f t="shared" ref="E68:K70" si="2">D51</f>
        <v>0</v>
      </c>
      <c r="F68" s="238">
        <f t="shared" si="2"/>
        <v>18347.509999999998</v>
      </c>
      <c r="G68" s="238">
        <f t="shared" si="2"/>
        <v>18141.103333333333</v>
      </c>
      <c r="H68" s="238">
        <f t="shared" si="2"/>
        <v>88972.275599999994</v>
      </c>
      <c r="I68" s="238">
        <f t="shared" si="2"/>
        <v>11609.921999999999</v>
      </c>
      <c r="J68" s="238">
        <f t="shared" si="2"/>
        <v>8022.3200000000006</v>
      </c>
      <c r="K68" s="238">
        <f t="shared" si="2"/>
        <v>21613.7644</v>
      </c>
      <c r="L68" s="173">
        <f>SUM(D68:K68)</f>
        <v>181108.80533333332</v>
      </c>
    </row>
    <row r="69" spans="3:12" x14ac:dyDescent="0.3">
      <c r="C69" s="167" t="str">
        <f>'Digital Spends'!C52</f>
        <v>2022</v>
      </c>
      <c r="D69" s="238">
        <f t="shared" ref="D69:D70" si="3">K52</f>
        <v>29404.46</v>
      </c>
      <c r="E69" s="238">
        <f t="shared" si="2"/>
        <v>22521.350000000002</v>
      </c>
      <c r="F69" s="238">
        <f t="shared" si="2"/>
        <v>29581.02</v>
      </c>
      <c r="G69" s="238">
        <f t="shared" si="2"/>
        <v>52449.969999999994</v>
      </c>
      <c r="H69" s="238">
        <f t="shared" si="2"/>
        <v>124651.34</v>
      </c>
      <c r="I69" s="238">
        <f t="shared" si="2"/>
        <v>32087.702999999998</v>
      </c>
      <c r="J69" s="238">
        <f t="shared" si="2"/>
        <v>21671.199999999997</v>
      </c>
      <c r="K69" s="238">
        <f t="shared" si="2"/>
        <v>13282.960000000001</v>
      </c>
      <c r="L69" s="173">
        <f t="shared" ref="L69:L70" si="4">SUM(D69:K69)</f>
        <v>325650.00300000003</v>
      </c>
    </row>
    <row r="70" spans="3:12" x14ac:dyDescent="0.3">
      <c r="C70" s="167" t="str">
        <f>'Digital Spends'!C53</f>
        <v>2023</v>
      </c>
      <c r="D70" s="238">
        <f t="shared" si="3"/>
        <v>23958.89</v>
      </c>
      <c r="E70" s="238">
        <f t="shared" si="2"/>
        <v>19876.249999999996</v>
      </c>
      <c r="F70" s="238">
        <f t="shared" si="2"/>
        <v>49607.3</v>
      </c>
      <c r="G70" s="238">
        <f t="shared" si="2"/>
        <v>75256.246666666673</v>
      </c>
      <c r="H70" s="238">
        <f t="shared" si="2"/>
        <v>121110.08999999998</v>
      </c>
      <c r="I70" s="238">
        <f t="shared" si="2"/>
        <v>122391.493</v>
      </c>
      <c r="J70" s="238">
        <f t="shared" si="2"/>
        <v>49308.210000000006</v>
      </c>
      <c r="K70" s="238">
        <f t="shared" si="2"/>
        <v>144473.31</v>
      </c>
      <c r="L70" s="173">
        <f t="shared" si="4"/>
        <v>605981.78966666665</v>
      </c>
    </row>
    <row r="71" spans="3:12" x14ac:dyDescent="0.3">
      <c r="C71" s="169" t="str">
        <f>'Digital Spends'!C54</f>
        <v>Grand Total</v>
      </c>
      <c r="D71" s="241">
        <f>'Digital Spends'!D54</f>
        <v>42397.599999999999</v>
      </c>
      <c r="E71" s="241">
        <f>'Digital Spends'!E54</f>
        <v>97535.83</v>
      </c>
      <c r="F71" s="241">
        <f>'Digital Spends'!F54</f>
        <v>145847.32</v>
      </c>
      <c r="G71" s="241">
        <f>'Digital Spends'!G54</f>
        <v>334733.70559999999</v>
      </c>
      <c r="H71" s="241">
        <f>'Digital Spends'!H54</f>
        <v>166089.11800000002</v>
      </c>
      <c r="I71" s="241">
        <f>'Digital Spends'!I54</f>
        <v>79001.73000000001</v>
      </c>
      <c r="J71" s="241">
        <f>'Digital Spends'!J54</f>
        <v>179370.0344</v>
      </c>
      <c r="K71" s="241">
        <f>'Digital Spends'!K54</f>
        <v>67765.259999999995</v>
      </c>
    </row>
    <row r="72" spans="3:12" x14ac:dyDescent="0.3">
      <c r="C72" s="168"/>
    </row>
    <row r="73" spans="3:12" x14ac:dyDescent="0.3">
      <c r="C73" s="291" t="s">
        <v>270</v>
      </c>
      <c r="D73" s="291"/>
      <c r="E73" s="291"/>
      <c r="F73" s="291"/>
      <c r="G73" s="291"/>
      <c r="H73" s="291"/>
      <c r="I73" s="291"/>
      <c r="J73" s="291"/>
      <c r="K73" s="291"/>
      <c r="L73" s="291"/>
    </row>
    <row r="74" spans="3:12" ht="43.2" x14ac:dyDescent="0.3">
      <c r="C74" s="171" t="s">
        <v>17</v>
      </c>
      <c r="D74" s="172" t="s">
        <v>232</v>
      </c>
      <c r="E74" s="172" t="s">
        <v>233</v>
      </c>
      <c r="F74" s="172" t="s">
        <v>234</v>
      </c>
      <c r="G74" s="172" t="s">
        <v>235</v>
      </c>
      <c r="H74" s="172" t="s">
        <v>236</v>
      </c>
      <c r="I74" s="172" t="s">
        <v>237</v>
      </c>
      <c r="J74" s="172" t="s">
        <v>238</v>
      </c>
      <c r="K74" s="172" t="s">
        <v>239</v>
      </c>
      <c r="L74" s="172" t="s">
        <v>18</v>
      </c>
    </row>
    <row r="75" spans="3:12" x14ac:dyDescent="0.3">
      <c r="C75" s="167">
        <v>2021</v>
      </c>
      <c r="D75" s="239">
        <f t="shared" ref="D75:K75" si="5">D68/$L$68</f>
        <v>7.9520760867993576E-2</v>
      </c>
      <c r="E75" s="239">
        <f t="shared" si="5"/>
        <v>0</v>
      </c>
      <c r="F75" s="239">
        <f t="shared" si="5"/>
        <v>0.10130655970167296</v>
      </c>
      <c r="G75" s="239">
        <f t="shared" si="5"/>
        <v>0.10016687648038081</v>
      </c>
      <c r="H75" s="239">
        <f t="shared" si="5"/>
        <v>0.49126421786199331</v>
      </c>
      <c r="I75" s="239">
        <f t="shared" si="5"/>
        <v>6.4104679938845457E-2</v>
      </c>
      <c r="J75" s="239">
        <f t="shared" si="5"/>
        <v>4.4295582344739161E-2</v>
      </c>
      <c r="K75" s="239">
        <f t="shared" si="5"/>
        <v>0.11934132280437475</v>
      </c>
      <c r="L75" s="174">
        <f>SUM(D75:K75)</f>
        <v>1</v>
      </c>
    </row>
    <row r="76" spans="3:12" x14ac:dyDescent="0.3">
      <c r="C76" s="167">
        <v>2022</v>
      </c>
      <c r="D76" s="239">
        <f t="shared" ref="D76:K76" si="6">D69/$L$69</f>
        <v>9.0294671362247753E-2</v>
      </c>
      <c r="E76" s="239">
        <f t="shared" si="6"/>
        <v>6.9158144610856953E-2</v>
      </c>
      <c r="F76" s="239">
        <f t="shared" si="6"/>
        <v>9.0836848541346396E-2</v>
      </c>
      <c r="G76" s="239">
        <f t="shared" si="6"/>
        <v>0.16106239679660003</v>
      </c>
      <c r="H76" s="239">
        <f t="shared" si="6"/>
        <v>0.38277702702800215</v>
      </c>
      <c r="I76" s="239">
        <f t="shared" si="6"/>
        <v>9.8534324288030162E-2</v>
      </c>
      <c r="J76" s="239">
        <f t="shared" si="6"/>
        <v>6.6547519730868837E-2</v>
      </c>
      <c r="K76" s="239">
        <f t="shared" si="6"/>
        <v>4.0789067642047587E-2</v>
      </c>
      <c r="L76" s="174">
        <f t="shared" ref="L76:L77" si="7">SUM(D76:K76)</f>
        <v>0.99999999999999978</v>
      </c>
    </row>
    <row r="77" spans="3:12" x14ac:dyDescent="0.3">
      <c r="C77" s="167">
        <v>2023</v>
      </c>
      <c r="D77" s="239">
        <f t="shared" ref="D77:K77" si="8">D70/$L$70</f>
        <v>3.953731021055782E-2</v>
      </c>
      <c r="E77" s="239">
        <f t="shared" si="8"/>
        <v>3.2800078053390608E-2</v>
      </c>
      <c r="F77" s="239">
        <f t="shared" si="8"/>
        <v>8.1862691001469812E-2</v>
      </c>
      <c r="G77" s="239">
        <f t="shared" si="8"/>
        <v>0.12418895740755344</v>
      </c>
      <c r="H77" s="239">
        <f t="shared" si="8"/>
        <v>0.19985763939642345</v>
      </c>
      <c r="I77" s="239">
        <f t="shared" si="8"/>
        <v>0.20197222934260795</v>
      </c>
      <c r="J77" s="239">
        <f t="shared" si="8"/>
        <v>8.136912831509846E-2</v>
      </c>
      <c r="K77" s="239">
        <f t="shared" si="8"/>
        <v>0.23841196627289848</v>
      </c>
      <c r="L77" s="174">
        <f t="shared" si="7"/>
        <v>1</v>
      </c>
    </row>
    <row r="78" spans="3:12" x14ac:dyDescent="0.3">
      <c r="C78" s="168"/>
    </row>
    <row r="79" spans="3:12" x14ac:dyDescent="0.3">
      <c r="C79" s="168"/>
    </row>
    <row r="80" spans="3:12" x14ac:dyDescent="0.3">
      <c r="C80" s="168"/>
    </row>
    <row r="81" spans="3:18" x14ac:dyDescent="0.3">
      <c r="C81" s="292" t="s">
        <v>271</v>
      </c>
      <c r="D81" s="293"/>
      <c r="E81" s="293"/>
      <c r="F81" s="293"/>
      <c r="G81" s="293"/>
      <c r="H81" s="293"/>
      <c r="I81" s="293"/>
      <c r="J81" s="293"/>
      <c r="K81" s="294"/>
    </row>
    <row r="82" spans="3:18" ht="43.2" x14ac:dyDescent="0.3">
      <c r="C82" s="171" t="s">
        <v>17</v>
      </c>
      <c r="D82" s="172" t="s">
        <v>232</v>
      </c>
      <c r="E82" s="172" t="s">
        <v>233</v>
      </c>
      <c r="F82" s="172" t="s">
        <v>234</v>
      </c>
      <c r="G82" s="172" t="s">
        <v>235</v>
      </c>
      <c r="H82" s="172" t="s">
        <v>236</v>
      </c>
      <c r="I82" s="172" t="s">
        <v>237</v>
      </c>
      <c r="J82" s="172" t="s">
        <v>238</v>
      </c>
      <c r="K82" s="172" t="s">
        <v>239</v>
      </c>
      <c r="L82" s="172" t="s">
        <v>18</v>
      </c>
    </row>
    <row r="83" spans="3:18" x14ac:dyDescent="0.3">
      <c r="C83" s="167" t="str">
        <f>'Digital Spends'!C59</f>
        <v>2021</v>
      </c>
      <c r="D83" s="238">
        <f>'Digital Spends'!D59</f>
        <v>1200.1591666666666</v>
      </c>
      <c r="E83" s="238">
        <f>'Digital Spends'!E59</f>
        <v>0</v>
      </c>
      <c r="F83" s="238">
        <f>'Digital Spends'!F59</f>
        <v>1528.9591666666665</v>
      </c>
      <c r="G83" s="238">
        <f>'Digital Spends'!G59</f>
        <v>1511.7586111111111</v>
      </c>
      <c r="H83" s="238">
        <f>'Digital Spends'!H59</f>
        <v>7414.3562999999995</v>
      </c>
      <c r="I83" s="238">
        <f>'Digital Spends'!I59</f>
        <v>967.49349999999993</v>
      </c>
      <c r="J83" s="238">
        <f>'Digital Spends'!J59</f>
        <v>668.52666666666676</v>
      </c>
      <c r="K83" s="238">
        <f>'Digital Spends'!K59</f>
        <v>1801.1470333333334</v>
      </c>
      <c r="L83" s="164">
        <f>SUM(D83:K83)</f>
        <v>15092.400444444444</v>
      </c>
    </row>
    <row r="84" spans="3:18" x14ac:dyDescent="0.3">
      <c r="C84" s="167" t="str">
        <f>'Digital Spends'!C60</f>
        <v>2022</v>
      </c>
      <c r="D84" s="238">
        <f>'Digital Spends'!D60</f>
        <v>2450.3716666666664</v>
      </c>
      <c r="E84" s="238">
        <f>'Digital Spends'!E60</f>
        <v>1876.7791666666669</v>
      </c>
      <c r="F84" s="238">
        <f>'Digital Spends'!F60</f>
        <v>2465.085</v>
      </c>
      <c r="G84" s="238">
        <f>'Digital Spends'!G60</f>
        <v>4370.8308333333325</v>
      </c>
      <c r="H84" s="238">
        <f>'Digital Spends'!H60</f>
        <v>10387.611666666666</v>
      </c>
      <c r="I84" s="238">
        <f>'Digital Spends'!I60</f>
        <v>2673.97525</v>
      </c>
      <c r="J84" s="238">
        <f>'Digital Spends'!J60</f>
        <v>1805.9333333333332</v>
      </c>
      <c r="K84" s="238">
        <f>'Digital Spends'!K60</f>
        <v>1106.9133333333334</v>
      </c>
      <c r="L84" s="164">
        <f t="shared" ref="L84:L85" si="9">SUM(D84:K84)</f>
        <v>27137.500249999997</v>
      </c>
    </row>
    <row r="85" spans="3:18" x14ac:dyDescent="0.3">
      <c r="C85" s="167" t="str">
        <f>'Digital Spends'!C61</f>
        <v>2023</v>
      </c>
      <c r="D85" s="238">
        <f>'Digital Spends'!D61</f>
        <v>1996.5741666666665</v>
      </c>
      <c r="E85" s="238">
        <f>'Digital Spends'!E61</f>
        <v>1656.3541666666663</v>
      </c>
      <c r="F85" s="238">
        <f>'Digital Spends'!F61</f>
        <v>4133.9416666666666</v>
      </c>
      <c r="G85" s="238">
        <f>'Digital Spends'!G61</f>
        <v>6271.3538888888897</v>
      </c>
      <c r="H85" s="238">
        <f>'Digital Spends'!H61</f>
        <v>10092.507499999998</v>
      </c>
      <c r="I85" s="238">
        <f>'Digital Spends'!I61</f>
        <v>10199.291083333334</v>
      </c>
      <c r="J85" s="238">
        <f>'Digital Spends'!J61</f>
        <v>4109.0175000000008</v>
      </c>
      <c r="K85" s="238">
        <f>'Digital Spends'!K61</f>
        <v>12039.442499999999</v>
      </c>
      <c r="L85" s="164">
        <f t="shared" si="9"/>
        <v>50498.482472222218</v>
      </c>
    </row>
    <row r="86" spans="3:18" x14ac:dyDescent="0.3">
      <c r="C86" s="170" t="str">
        <f>'Digital Spends'!C62</f>
        <v>Grand Total</v>
      </c>
      <c r="D86" s="240">
        <f>'Digital Spends'!D62</f>
        <v>1882.3683333333336</v>
      </c>
      <c r="E86" s="240">
        <f>'Digital Spends'!E62</f>
        <v>1177.7111111111114</v>
      </c>
      <c r="F86" s="240">
        <f>'Digital Spends'!F62</f>
        <v>2709.3286111111111</v>
      </c>
      <c r="G86" s="240">
        <f>'Digital Spends'!G62</f>
        <v>4051.3144444444456</v>
      </c>
      <c r="H86" s="240">
        <f>'Digital Spends'!H62</f>
        <v>9298.158488888892</v>
      </c>
      <c r="I86" s="240">
        <f>'Digital Spends'!I62</f>
        <v>4613.5866111111118</v>
      </c>
      <c r="J86" s="240">
        <f>'Digital Spends'!J62</f>
        <v>2194.4924999999994</v>
      </c>
      <c r="K86" s="240">
        <f>'Digital Spends'!K62</f>
        <v>4982.5009555555553</v>
      </c>
    </row>
    <row r="87" spans="3:18" x14ac:dyDescent="0.3">
      <c r="D87" s="149"/>
      <c r="L87" s="230"/>
    </row>
    <row r="88" spans="3:18" x14ac:dyDescent="0.3">
      <c r="D88" s="175"/>
      <c r="E88" s="175"/>
      <c r="F88" s="175"/>
      <c r="G88" s="176"/>
      <c r="H88" s="175"/>
      <c r="I88" s="176"/>
      <c r="J88" s="175"/>
      <c r="K88" s="175"/>
      <c r="L88" s="175"/>
      <c r="M88" s="176"/>
      <c r="N88" s="175"/>
      <c r="O88" s="175"/>
      <c r="P88" s="175"/>
      <c r="Q88" s="175"/>
      <c r="R88" s="176"/>
    </row>
    <row r="89" spans="3:18" x14ac:dyDescent="0.3">
      <c r="D89" s="149"/>
      <c r="L89" s="230"/>
    </row>
    <row r="90" spans="3:18" x14ac:dyDescent="0.3">
      <c r="D90" s="149"/>
      <c r="L90" s="230"/>
    </row>
    <row r="91" spans="3:18" x14ac:dyDescent="0.3">
      <c r="D91" s="149"/>
      <c r="L91" s="230"/>
    </row>
    <row r="92" spans="3:18" x14ac:dyDescent="0.3">
      <c r="D92" s="149"/>
      <c r="L92" s="230"/>
    </row>
    <row r="93" spans="3:18" x14ac:dyDescent="0.3">
      <c r="D93" s="149"/>
      <c r="L93" s="230"/>
    </row>
    <row r="94" spans="3:18" x14ac:dyDescent="0.3">
      <c r="D94" s="149"/>
      <c r="L94" s="230"/>
    </row>
    <row r="95" spans="3:18" x14ac:dyDescent="0.3">
      <c r="D95" s="149"/>
      <c r="L95" s="230"/>
    </row>
    <row r="96" spans="3:18" x14ac:dyDescent="0.3">
      <c r="D96" s="149"/>
      <c r="L96" s="230"/>
    </row>
    <row r="97" spans="5:12" s="149" customFormat="1" x14ac:dyDescent="0.3">
      <c r="E97" s="230"/>
      <c r="F97" s="230"/>
      <c r="G97" s="230"/>
      <c r="H97" s="230"/>
      <c r="I97" s="230"/>
      <c r="J97" s="230"/>
      <c r="K97" s="230"/>
      <c r="L97" s="230"/>
    </row>
    <row r="98" spans="5:12" s="149" customFormat="1" x14ac:dyDescent="0.3">
      <c r="E98" s="230"/>
      <c r="F98" s="230"/>
      <c r="G98" s="230"/>
      <c r="H98" s="230"/>
      <c r="I98" s="230"/>
      <c r="J98" s="230"/>
      <c r="K98" s="230"/>
      <c r="L98" s="230"/>
    </row>
    <row r="99" spans="5:12" s="149" customFormat="1" x14ac:dyDescent="0.3">
      <c r="E99" s="230"/>
      <c r="F99" s="230"/>
      <c r="G99" s="230"/>
      <c r="H99" s="230"/>
      <c r="I99" s="230"/>
      <c r="J99" s="230"/>
      <c r="K99" s="230"/>
      <c r="L99" s="230"/>
    </row>
    <row r="100" spans="5:12" s="149" customFormat="1" x14ac:dyDescent="0.3">
      <c r="E100" s="230"/>
      <c r="F100" s="230"/>
      <c r="G100" s="230"/>
      <c r="H100" s="230"/>
      <c r="I100" s="230"/>
      <c r="J100" s="230"/>
      <c r="K100" s="230"/>
      <c r="L100" s="230"/>
    </row>
    <row r="101" spans="5:12" s="149" customFormat="1" x14ac:dyDescent="0.3">
      <c r="E101" s="230"/>
      <c r="F101" s="230"/>
      <c r="G101" s="230"/>
      <c r="H101" s="230"/>
      <c r="I101" s="230"/>
      <c r="J101" s="230"/>
      <c r="K101" s="230"/>
      <c r="L101" s="230"/>
    </row>
    <row r="102" spans="5:12" s="149" customFormat="1" x14ac:dyDescent="0.3">
      <c r="E102" s="230"/>
      <c r="F102" s="230"/>
      <c r="G102" s="230"/>
      <c r="H102" s="230"/>
      <c r="I102" s="230"/>
      <c r="J102" s="230"/>
      <c r="K102" s="230"/>
      <c r="L102" s="230"/>
    </row>
    <row r="103" spans="5:12" s="149" customFormat="1" x14ac:dyDescent="0.3">
      <c r="E103" s="230"/>
      <c r="F103" s="230"/>
      <c r="G103" s="230"/>
      <c r="H103" s="230"/>
      <c r="I103" s="230"/>
      <c r="J103" s="230"/>
      <c r="K103" s="230"/>
      <c r="L103" s="230"/>
    </row>
    <row r="104" spans="5:12" s="149" customFormat="1" x14ac:dyDescent="0.3">
      <c r="E104" s="230"/>
      <c r="F104" s="230"/>
      <c r="G104" s="230"/>
      <c r="H104" s="230"/>
      <c r="I104" s="230"/>
      <c r="J104" s="230"/>
      <c r="K104" s="230"/>
      <c r="L104" s="230"/>
    </row>
    <row r="105" spans="5:12" s="149" customFormat="1" x14ac:dyDescent="0.3">
      <c r="E105" s="230"/>
      <c r="F105" s="230"/>
      <c r="G105" s="230"/>
      <c r="H105" s="230"/>
      <c r="I105" s="230"/>
      <c r="J105" s="230"/>
      <c r="K105" s="230"/>
      <c r="L105" s="230"/>
    </row>
    <row r="106" spans="5:12" s="149" customFormat="1" x14ac:dyDescent="0.3">
      <c r="E106" s="230"/>
      <c r="F106" s="230"/>
      <c r="G106" s="230"/>
      <c r="H106" s="230"/>
      <c r="I106" s="230"/>
      <c r="J106" s="230"/>
      <c r="K106" s="230"/>
      <c r="L106" s="230"/>
    </row>
    <row r="107" spans="5:12" s="149" customFormat="1" x14ac:dyDescent="0.3">
      <c r="E107" s="230"/>
      <c r="F107" s="230"/>
      <c r="G107" s="230"/>
      <c r="H107" s="230"/>
      <c r="I107" s="230"/>
      <c r="J107" s="230"/>
      <c r="K107" s="230"/>
      <c r="L107" s="230"/>
    </row>
    <row r="108" spans="5:12" s="149" customFormat="1" x14ac:dyDescent="0.3">
      <c r="E108" s="230"/>
      <c r="F108" s="230"/>
      <c r="G108" s="230"/>
      <c r="H108" s="230"/>
      <c r="I108" s="230"/>
      <c r="J108" s="230"/>
      <c r="K108" s="230"/>
      <c r="L108" s="230"/>
    </row>
    <row r="109" spans="5:12" s="149" customFormat="1" x14ac:dyDescent="0.3">
      <c r="E109" s="230"/>
      <c r="F109" s="230"/>
      <c r="G109" s="230"/>
      <c r="H109" s="230"/>
      <c r="I109" s="230"/>
      <c r="J109" s="230"/>
      <c r="K109" s="230"/>
      <c r="L109" s="230"/>
    </row>
    <row r="110" spans="5:12" s="149" customFormat="1" x14ac:dyDescent="0.3">
      <c r="E110" s="230"/>
      <c r="F110" s="230"/>
      <c r="G110" s="230"/>
      <c r="H110" s="230"/>
      <c r="I110" s="230"/>
      <c r="J110" s="230"/>
      <c r="K110" s="230"/>
      <c r="L110" s="230"/>
    </row>
    <row r="111" spans="5:12" s="149" customFormat="1" x14ac:dyDescent="0.3">
      <c r="E111" s="230"/>
      <c r="F111" s="230"/>
      <c r="G111" s="230"/>
      <c r="H111" s="230"/>
      <c r="I111" s="230"/>
      <c r="J111" s="230"/>
      <c r="K111" s="230"/>
      <c r="L111" s="230"/>
    </row>
    <row r="112" spans="5:12" s="149" customFormat="1" x14ac:dyDescent="0.3">
      <c r="E112" s="230"/>
      <c r="F112" s="230"/>
      <c r="G112" s="230"/>
      <c r="H112" s="230"/>
      <c r="I112" s="230"/>
      <c r="J112" s="230"/>
      <c r="K112" s="230"/>
      <c r="L112" s="230"/>
    </row>
    <row r="113" spans="4:12" ht="14.4" customHeight="1" x14ac:dyDescent="0.3">
      <c r="D113" s="149"/>
      <c r="L113" s="230"/>
    </row>
    <row r="114" spans="4:12" x14ac:dyDescent="0.3">
      <c r="D114" s="149"/>
      <c r="L114" s="230"/>
    </row>
    <row r="115" spans="4:12" x14ac:dyDescent="0.3">
      <c r="D115" s="149"/>
      <c r="L115" s="230"/>
    </row>
    <row r="116" spans="4:12" x14ac:dyDescent="0.3">
      <c r="D116" s="149"/>
      <c r="L116" s="230"/>
    </row>
    <row r="117" spans="4:12" x14ac:dyDescent="0.3">
      <c r="D117" s="149"/>
      <c r="L117" s="230"/>
    </row>
    <row r="118" spans="4:12" x14ac:dyDescent="0.3">
      <c r="D118" s="149"/>
      <c r="L118" s="230"/>
    </row>
    <row r="119" spans="4:12" x14ac:dyDescent="0.3">
      <c r="D119" s="149"/>
      <c r="L119" s="230"/>
    </row>
    <row r="120" spans="4:12" x14ac:dyDescent="0.3">
      <c r="D120" s="149"/>
      <c r="L120" s="230"/>
    </row>
    <row r="121" spans="4:12" x14ac:dyDescent="0.3">
      <c r="D121" s="149"/>
      <c r="E121" s="149"/>
      <c r="F121" s="149"/>
      <c r="G121" s="149"/>
      <c r="H121" s="149"/>
      <c r="I121" s="149"/>
      <c r="J121" s="149"/>
      <c r="K121" s="149"/>
    </row>
  </sheetData>
  <mergeCells count="4">
    <mergeCell ref="D3:K3"/>
    <mergeCell ref="C66:L66"/>
    <mergeCell ref="C73:L73"/>
    <mergeCell ref="C81:K81"/>
  </mergeCells>
  <hyperlinks>
    <hyperlink ref="A1" location="Index!A1" display="Back to Index" xr:uid="{B07585CA-E04C-48F8-BF47-3CF5E3FFA311}"/>
  </hyperlinks>
  <pageMargins left="0.7" right="0.7" top="0.75" bottom="0.75" header="0.3" footer="0.3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DB522-B6BE-4580-A8D0-A9105268B4A7}">
  <dimension ref="A1:I74"/>
  <sheetViews>
    <sheetView topLeftCell="A91" zoomScaleNormal="100" workbookViewId="0">
      <selection activeCell="G103" sqref="G103"/>
    </sheetView>
  </sheetViews>
  <sheetFormatPr defaultRowHeight="14.4" x14ac:dyDescent="0.3"/>
  <cols>
    <col min="1" max="2" width="8.88671875" style="149"/>
    <col min="3" max="3" width="14.6640625" style="149" bestFit="1" customWidth="1"/>
    <col min="4" max="4" width="19.44140625" style="149" bestFit="1" customWidth="1"/>
    <col min="5" max="5" width="22.21875" style="149" bestFit="1" customWidth="1"/>
    <col min="6" max="6" width="24.6640625" style="149" bestFit="1" customWidth="1"/>
    <col min="7" max="7" width="27.44140625" style="149" bestFit="1" customWidth="1"/>
    <col min="8" max="8" width="35.5546875" style="149" bestFit="1" customWidth="1"/>
    <col min="9" max="9" width="11.44140625" style="149" customWidth="1"/>
    <col min="10" max="16384" width="8.88671875" style="149"/>
  </cols>
  <sheetData>
    <row r="1" spans="1:8" x14ac:dyDescent="0.3">
      <c r="A1" s="56" t="s">
        <v>116</v>
      </c>
    </row>
    <row r="2" spans="1:8" x14ac:dyDescent="0.3">
      <c r="C2" s="148"/>
    </row>
    <row r="4" spans="1:8" x14ac:dyDescent="0.3">
      <c r="C4" s="150" t="s">
        <v>5</v>
      </c>
      <c r="D4" s="171" t="s">
        <v>229</v>
      </c>
      <c r="E4" s="171" t="s">
        <v>230</v>
      </c>
      <c r="F4" s="171" t="s">
        <v>231</v>
      </c>
      <c r="G4" s="172" t="s">
        <v>272</v>
      </c>
      <c r="H4" s="172" t="s">
        <v>251</v>
      </c>
    </row>
    <row r="5" spans="1:8" x14ac:dyDescent="0.3">
      <c r="C5" s="162">
        <v>44197</v>
      </c>
      <c r="D5" s="164">
        <v>19964.167806657544</v>
      </c>
      <c r="E5" s="164">
        <v>5454.2156862745096</v>
      </c>
      <c r="F5" s="164">
        <v>31835.2176</v>
      </c>
      <c r="G5" s="164">
        <v>7220.55</v>
      </c>
      <c r="H5" s="164">
        <v>0</v>
      </c>
    </row>
    <row r="6" spans="1:8" x14ac:dyDescent="0.3">
      <c r="C6" s="162">
        <v>44228</v>
      </c>
      <c r="D6" s="164">
        <v>11644.4</v>
      </c>
      <c r="E6" s="164">
        <v>4570.8</v>
      </c>
      <c r="F6" s="164">
        <v>12820</v>
      </c>
      <c r="G6" s="164">
        <v>4026.1099999999997</v>
      </c>
      <c r="H6" s="164">
        <v>0</v>
      </c>
    </row>
    <row r="7" spans="1:8" x14ac:dyDescent="0.3">
      <c r="C7" s="162">
        <v>44256</v>
      </c>
      <c r="D7" s="164">
        <v>6032.8</v>
      </c>
      <c r="E7" s="164">
        <v>4998.88</v>
      </c>
      <c r="F7" s="164">
        <v>9620</v>
      </c>
      <c r="G7" s="164">
        <v>18559.419999999998</v>
      </c>
      <c r="H7" s="164">
        <v>0</v>
      </c>
    </row>
    <row r="8" spans="1:8" x14ac:dyDescent="0.3">
      <c r="C8" s="162">
        <v>44287</v>
      </c>
      <c r="D8" s="164">
        <v>15357.821682647696</v>
      </c>
      <c r="E8" s="164">
        <v>4998.8913934426237</v>
      </c>
      <c r="F8" s="164">
        <v>9620</v>
      </c>
      <c r="G8" s="164">
        <v>13364.557999999999</v>
      </c>
      <c r="H8" s="164">
        <v>0</v>
      </c>
    </row>
    <row r="9" spans="1:8" x14ac:dyDescent="0.3">
      <c r="C9" s="162">
        <v>44317</v>
      </c>
      <c r="D9" s="164">
        <v>18483.852459016394</v>
      </c>
      <c r="E9" s="164">
        <v>10063.727459016394</v>
      </c>
      <c r="F9" s="164">
        <v>9620</v>
      </c>
      <c r="G9" s="164">
        <v>10803.358</v>
      </c>
      <c r="H9" s="164">
        <v>0</v>
      </c>
    </row>
    <row r="10" spans="1:8" x14ac:dyDescent="0.3">
      <c r="C10" s="162">
        <v>44348</v>
      </c>
      <c r="D10" s="164">
        <v>11471.416393442625</v>
      </c>
      <c r="E10" s="164">
        <v>3379.9180327868858</v>
      </c>
      <c r="F10" s="164">
        <v>9620</v>
      </c>
      <c r="G10" s="164">
        <v>17846.439999999999</v>
      </c>
      <c r="H10" s="164">
        <v>0</v>
      </c>
    </row>
    <row r="11" spans="1:8" x14ac:dyDescent="0.3">
      <c r="C11" s="162">
        <v>44378</v>
      </c>
      <c r="D11" s="164">
        <v>13866.618218373029</v>
      </c>
      <c r="E11" s="164">
        <v>4999.754098360655</v>
      </c>
      <c r="F11" s="164">
        <v>9620</v>
      </c>
      <c r="G11" s="164">
        <v>10950.723333333332</v>
      </c>
      <c r="H11" s="164">
        <v>0</v>
      </c>
    </row>
    <row r="12" spans="1:8" x14ac:dyDescent="0.3">
      <c r="C12" s="162">
        <v>44409</v>
      </c>
      <c r="D12" s="164">
        <v>0</v>
      </c>
      <c r="E12" s="164">
        <v>0</v>
      </c>
      <c r="F12" s="164">
        <v>8516.77</v>
      </c>
      <c r="G12" s="164">
        <v>18078.093999999997</v>
      </c>
      <c r="H12" s="164">
        <v>0</v>
      </c>
    </row>
    <row r="13" spans="1:8" x14ac:dyDescent="0.3">
      <c r="C13" s="162">
        <v>44440</v>
      </c>
      <c r="D13" s="164">
        <v>12902.563934426231</v>
      </c>
      <c r="E13" s="164">
        <v>7994.7827868852455</v>
      </c>
      <c r="F13" s="164">
        <v>7820</v>
      </c>
      <c r="G13" s="164">
        <v>16218.025</v>
      </c>
      <c r="H13" s="164">
        <v>0</v>
      </c>
    </row>
    <row r="14" spans="1:8" x14ac:dyDescent="0.3">
      <c r="C14" s="162">
        <v>44470</v>
      </c>
      <c r="D14" s="164">
        <v>9940.4</v>
      </c>
      <c r="E14" s="164">
        <v>5798.4960000000001</v>
      </c>
      <c r="F14" s="164">
        <v>7820</v>
      </c>
      <c r="G14" s="164">
        <v>14394.181</v>
      </c>
      <c r="H14" s="164">
        <v>0</v>
      </c>
    </row>
    <row r="15" spans="1:8" x14ac:dyDescent="0.3">
      <c r="C15" s="162">
        <v>44501</v>
      </c>
      <c r="D15" s="164">
        <v>15360</v>
      </c>
      <c r="E15" s="164">
        <v>13412.863999999996</v>
      </c>
      <c r="F15" s="164">
        <v>12786</v>
      </c>
      <c r="G15" s="164">
        <v>16208.989</v>
      </c>
      <c r="H15" s="164">
        <v>0</v>
      </c>
    </row>
    <row r="16" spans="1:8" x14ac:dyDescent="0.3">
      <c r="C16" s="162">
        <v>44531</v>
      </c>
      <c r="D16" s="164">
        <v>18640</v>
      </c>
      <c r="E16" s="164">
        <v>0</v>
      </c>
      <c r="F16" s="164">
        <v>18320</v>
      </c>
      <c r="G16" s="164">
        <v>33438.356999999996</v>
      </c>
      <c r="H16" s="164">
        <v>0</v>
      </c>
    </row>
    <row r="17" spans="3:8" x14ac:dyDescent="0.3">
      <c r="C17" s="162">
        <v>44562</v>
      </c>
      <c r="D17" s="164">
        <v>11010</v>
      </c>
      <c r="E17" s="164">
        <v>4000</v>
      </c>
      <c r="F17" s="164">
        <v>8100</v>
      </c>
      <c r="G17" s="164">
        <v>30482.277000000002</v>
      </c>
      <c r="H17" s="164">
        <v>0</v>
      </c>
    </row>
    <row r="18" spans="3:8" x14ac:dyDescent="0.3">
      <c r="C18" s="162">
        <v>44593</v>
      </c>
      <c r="D18" s="164">
        <v>16648.400000000001</v>
      </c>
      <c r="E18" s="164">
        <v>7190.6239999999998</v>
      </c>
      <c r="F18" s="164">
        <v>8100</v>
      </c>
      <c r="G18" s="164">
        <v>26936.22</v>
      </c>
      <c r="H18" s="164">
        <v>0</v>
      </c>
    </row>
    <row r="19" spans="3:8" x14ac:dyDescent="0.3">
      <c r="C19" s="162">
        <v>44621</v>
      </c>
      <c r="D19" s="164">
        <v>12605.745599999998</v>
      </c>
      <c r="E19" s="164">
        <v>4748.96</v>
      </c>
      <c r="F19" s="164">
        <v>9700</v>
      </c>
      <c r="G19" s="164">
        <v>23663.780000000002</v>
      </c>
      <c r="H19" s="164">
        <v>0</v>
      </c>
    </row>
    <row r="20" spans="3:8" x14ac:dyDescent="0.3">
      <c r="C20" s="162">
        <v>44652</v>
      </c>
      <c r="D20" s="164">
        <v>13692</v>
      </c>
      <c r="E20" s="164">
        <v>9098.887999999999</v>
      </c>
      <c r="F20" s="164">
        <v>12400</v>
      </c>
      <c r="G20" s="164">
        <v>27401.58</v>
      </c>
      <c r="H20" s="164">
        <v>0</v>
      </c>
    </row>
    <row r="21" spans="3:8" x14ac:dyDescent="0.3">
      <c r="C21" s="162">
        <v>44682</v>
      </c>
      <c r="D21" s="164">
        <v>11497.6</v>
      </c>
      <c r="E21" s="164">
        <v>6116.9400000000005</v>
      </c>
      <c r="F21" s="164">
        <v>9925</v>
      </c>
      <c r="G21" s="164">
        <v>38326.660000000003</v>
      </c>
      <c r="H21" s="164">
        <v>0</v>
      </c>
    </row>
    <row r="22" spans="3:8" x14ac:dyDescent="0.3">
      <c r="C22" s="162">
        <v>44713</v>
      </c>
      <c r="D22" s="164">
        <v>5625</v>
      </c>
      <c r="E22" s="164">
        <v>10771.727999999997</v>
      </c>
      <c r="F22" s="164">
        <v>9925</v>
      </c>
      <c r="G22" s="164">
        <v>16838.432000000001</v>
      </c>
      <c r="H22" s="164">
        <v>0</v>
      </c>
    </row>
    <row r="23" spans="3:8" x14ac:dyDescent="0.3">
      <c r="C23" s="162">
        <v>44743</v>
      </c>
      <c r="D23" s="164">
        <v>10077.266399999999</v>
      </c>
      <c r="E23" s="164">
        <v>4999.3600000000006</v>
      </c>
      <c r="F23" s="164">
        <v>10925</v>
      </c>
      <c r="G23" s="164">
        <v>16121.67</v>
      </c>
      <c r="H23" s="164">
        <v>0</v>
      </c>
    </row>
    <row r="24" spans="3:8" x14ac:dyDescent="0.3">
      <c r="C24" s="162">
        <v>44774</v>
      </c>
      <c r="D24" s="164">
        <v>12917.8668</v>
      </c>
      <c r="E24" s="164">
        <v>10270.9372</v>
      </c>
      <c r="F24" s="164">
        <v>16162.500053837866</v>
      </c>
      <c r="G24" s="164">
        <v>32720.49</v>
      </c>
      <c r="H24" s="164">
        <v>0</v>
      </c>
    </row>
    <row r="25" spans="3:8" x14ac:dyDescent="0.3">
      <c r="C25" s="162">
        <v>44805</v>
      </c>
      <c r="D25" s="164">
        <v>13977.916981132075</v>
      </c>
      <c r="E25" s="164">
        <v>3995.2000000000003</v>
      </c>
      <c r="F25" s="164">
        <v>12937.5</v>
      </c>
      <c r="G25" s="164">
        <v>21919.91</v>
      </c>
      <c r="H25" s="164">
        <v>0</v>
      </c>
    </row>
    <row r="26" spans="3:8" x14ac:dyDescent="0.3">
      <c r="C26" s="162">
        <v>44835</v>
      </c>
      <c r="D26" s="164">
        <v>0</v>
      </c>
      <c r="E26" s="164">
        <v>0</v>
      </c>
      <c r="F26" s="164">
        <v>9925</v>
      </c>
      <c r="G26" s="164">
        <v>24723.653999999999</v>
      </c>
      <c r="H26" s="164">
        <v>0</v>
      </c>
    </row>
    <row r="27" spans="3:8" x14ac:dyDescent="0.3">
      <c r="C27" s="162">
        <v>44866</v>
      </c>
      <c r="D27" s="164">
        <v>33607.796033734136</v>
      </c>
      <c r="E27" s="164">
        <v>7269.6</v>
      </c>
      <c r="F27" s="164">
        <v>9925</v>
      </c>
      <c r="G27" s="164">
        <v>21923.62</v>
      </c>
      <c r="H27" s="164">
        <v>0</v>
      </c>
    </row>
    <row r="28" spans="3:8" x14ac:dyDescent="0.3">
      <c r="C28" s="162">
        <v>44896</v>
      </c>
      <c r="D28" s="164">
        <v>13970.809481163968</v>
      </c>
      <c r="E28" s="164">
        <v>3998.4</v>
      </c>
      <c r="F28" s="164">
        <v>19900</v>
      </c>
      <c r="G28" s="164">
        <v>44591.709999999992</v>
      </c>
      <c r="H28" s="164">
        <v>0</v>
      </c>
    </row>
    <row r="29" spans="3:8" x14ac:dyDescent="0.3">
      <c r="C29" s="162">
        <v>44927</v>
      </c>
      <c r="D29" s="164">
        <v>13120.613207547169</v>
      </c>
      <c r="E29" s="164">
        <v>5997.8</v>
      </c>
      <c r="F29" s="164">
        <v>8135</v>
      </c>
      <c r="G29" s="164">
        <v>63678.187999999995</v>
      </c>
      <c r="H29" s="164">
        <v>4608.7</v>
      </c>
    </row>
    <row r="30" spans="3:8" x14ac:dyDescent="0.3">
      <c r="C30" s="162">
        <v>44958</v>
      </c>
      <c r="D30" s="164">
        <v>22315</v>
      </c>
      <c r="E30" s="164">
        <v>9000</v>
      </c>
      <c r="F30" s="164">
        <v>30142.05212</v>
      </c>
      <c r="G30" s="164">
        <v>107533.74900000001</v>
      </c>
      <c r="H30" s="164">
        <v>2608.6999999999998</v>
      </c>
    </row>
    <row r="31" spans="3:8" x14ac:dyDescent="0.3">
      <c r="C31" s="162">
        <v>44986</v>
      </c>
      <c r="D31" s="164">
        <v>0</v>
      </c>
      <c r="E31" s="164">
        <v>6010</v>
      </c>
      <c r="F31" s="164">
        <v>0</v>
      </c>
      <c r="G31" s="164">
        <v>55103.328999999998</v>
      </c>
      <c r="H31" s="164">
        <v>0</v>
      </c>
    </row>
    <row r="32" spans="3:8" x14ac:dyDescent="0.3">
      <c r="C32" s="162">
        <v>45017</v>
      </c>
      <c r="D32" s="164">
        <v>22751</v>
      </c>
      <c r="E32" s="164">
        <v>7998.4</v>
      </c>
      <c r="F32" s="164">
        <v>20657.7664</v>
      </c>
      <c r="G32" s="164">
        <v>28239.86</v>
      </c>
      <c r="H32" s="164">
        <v>0</v>
      </c>
    </row>
    <row r="33" spans="3:8" x14ac:dyDescent="0.3">
      <c r="C33" s="162">
        <v>45047</v>
      </c>
      <c r="D33" s="164">
        <v>0</v>
      </c>
      <c r="E33" s="164">
        <v>6010</v>
      </c>
      <c r="F33" s="164">
        <v>11323.0664</v>
      </c>
      <c r="G33" s="164">
        <v>37369.909999999996</v>
      </c>
      <c r="H33" s="164">
        <v>2000</v>
      </c>
    </row>
    <row r="34" spans="3:8" x14ac:dyDescent="0.3">
      <c r="C34" s="162">
        <v>45078</v>
      </c>
      <c r="D34" s="164">
        <v>6526.6</v>
      </c>
      <c r="E34" s="164">
        <v>3805</v>
      </c>
      <c r="F34" s="164">
        <v>15782.2664</v>
      </c>
      <c r="G34" s="164">
        <v>49903.9</v>
      </c>
      <c r="H34" s="164">
        <v>1000</v>
      </c>
    </row>
    <row r="35" spans="3:8" x14ac:dyDescent="0.3">
      <c r="C35" s="162">
        <v>45108</v>
      </c>
      <c r="D35" s="164">
        <v>8657.4</v>
      </c>
      <c r="E35" s="164">
        <v>12158.6</v>
      </c>
      <c r="F35" s="164">
        <v>29475.367200000001</v>
      </c>
      <c r="G35" s="164">
        <v>36367.969666666671</v>
      </c>
      <c r="H35" s="164">
        <v>0</v>
      </c>
    </row>
    <row r="36" spans="3:8" x14ac:dyDescent="0.3">
      <c r="C36" s="162">
        <v>45139</v>
      </c>
      <c r="D36" s="164">
        <v>2520</v>
      </c>
      <c r="E36" s="164">
        <v>4098.8</v>
      </c>
      <c r="F36" s="164">
        <v>4670.1668</v>
      </c>
      <c r="G36" s="164">
        <v>42805.270000000004</v>
      </c>
      <c r="H36" s="164">
        <v>1000</v>
      </c>
    </row>
    <row r="37" spans="3:8" x14ac:dyDescent="0.3">
      <c r="C37" s="162">
        <v>45170</v>
      </c>
      <c r="D37" s="164">
        <v>7986.1</v>
      </c>
      <c r="E37" s="164">
        <v>11009.2</v>
      </c>
      <c r="F37" s="164">
        <v>31376.8328</v>
      </c>
      <c r="G37" s="164">
        <v>69765.456000000006</v>
      </c>
      <c r="H37" s="164">
        <v>1000</v>
      </c>
    </row>
    <row r="38" spans="3:8" x14ac:dyDescent="0.3">
      <c r="C38" s="162">
        <v>45200</v>
      </c>
      <c r="D38" s="164">
        <v>5244</v>
      </c>
      <c r="E38" s="164">
        <v>3996.8</v>
      </c>
      <c r="F38" s="164">
        <v>32193.764800000001</v>
      </c>
      <c r="G38" s="164">
        <v>35152.86</v>
      </c>
      <c r="H38" s="164">
        <v>869.57</v>
      </c>
    </row>
    <row r="39" spans="3:8" x14ac:dyDescent="0.3">
      <c r="C39" s="162">
        <v>45231</v>
      </c>
      <c r="D39" s="164">
        <v>7000</v>
      </c>
      <c r="E39" s="164">
        <v>2000</v>
      </c>
      <c r="F39" s="164">
        <v>25523.200000000001</v>
      </c>
      <c r="G39" s="164">
        <v>42404.229999999996</v>
      </c>
      <c r="H39" s="164">
        <v>2608.6999999999998</v>
      </c>
    </row>
    <row r="40" spans="3:8" x14ac:dyDescent="0.3">
      <c r="C40" s="162">
        <v>45261</v>
      </c>
      <c r="D40" s="164">
        <v>0</v>
      </c>
      <c r="E40" s="164">
        <v>0</v>
      </c>
      <c r="F40" s="164">
        <v>33900</v>
      </c>
      <c r="G40" s="164">
        <v>37657.067999999999</v>
      </c>
      <c r="H40" s="164">
        <v>1500</v>
      </c>
    </row>
    <row r="43" spans="3:8" x14ac:dyDescent="0.3">
      <c r="C43" s="60" t="s">
        <v>10</v>
      </c>
      <c r="D43" s="61" t="s">
        <v>273</v>
      </c>
      <c r="E43" s="61" t="s">
        <v>274</v>
      </c>
      <c r="F43" s="61" t="s">
        <v>275</v>
      </c>
      <c r="G43" s="61" t="s">
        <v>276</v>
      </c>
      <c r="H43" s="61" t="s">
        <v>277</v>
      </c>
    </row>
    <row r="44" spans="3:8" x14ac:dyDescent="0.3">
      <c r="C44" s="227" t="s">
        <v>12</v>
      </c>
      <c r="D44" s="242">
        <v>153664.04049456352</v>
      </c>
      <c r="E44" s="242">
        <v>65672.329456766311</v>
      </c>
      <c r="F44" s="242">
        <v>148017.98759999999</v>
      </c>
      <c r="G44" s="242">
        <v>181108.80533333332</v>
      </c>
      <c r="H44" s="242">
        <v>0</v>
      </c>
    </row>
    <row r="45" spans="3:8" x14ac:dyDescent="0.3">
      <c r="C45" s="227" t="s">
        <v>13</v>
      </c>
      <c r="D45" s="242">
        <v>155630.40129603018</v>
      </c>
      <c r="E45" s="242">
        <v>72460.637199999983</v>
      </c>
      <c r="F45" s="242">
        <v>137925.00005383787</v>
      </c>
      <c r="G45" s="242">
        <v>325650.00300000003</v>
      </c>
      <c r="H45" s="242">
        <v>0</v>
      </c>
    </row>
    <row r="46" spans="3:8" x14ac:dyDescent="0.3">
      <c r="C46" s="227" t="s">
        <v>14</v>
      </c>
      <c r="D46" s="242">
        <v>96120.713207547175</v>
      </c>
      <c r="E46" s="242">
        <v>72084.600000000006</v>
      </c>
      <c r="F46" s="242">
        <v>243179.48292000004</v>
      </c>
      <c r="G46" s="242">
        <v>605981.78966666665</v>
      </c>
      <c r="H46" s="242">
        <v>17195.669999999998</v>
      </c>
    </row>
    <row r="47" spans="3:8" x14ac:dyDescent="0.3">
      <c r="C47" s="227" t="s">
        <v>11</v>
      </c>
      <c r="D47" s="242">
        <v>405415.15499814088</v>
      </c>
      <c r="E47" s="242">
        <v>210217.56665676631</v>
      </c>
      <c r="F47" s="242">
        <v>529122.47057383787</v>
      </c>
      <c r="G47" s="242">
        <v>1112740.598</v>
      </c>
      <c r="H47" s="242">
        <v>17195.669999999998</v>
      </c>
    </row>
    <row r="50" spans="3:9" x14ac:dyDescent="0.3">
      <c r="C50" s="228" t="s">
        <v>10</v>
      </c>
      <c r="D50" s="61" t="s">
        <v>278</v>
      </c>
      <c r="E50" s="61" t="s">
        <v>279</v>
      </c>
      <c r="F50" s="61" t="s">
        <v>280</v>
      </c>
      <c r="G50" s="61" t="s">
        <v>281</v>
      </c>
      <c r="H50" s="61" t="s">
        <v>282</v>
      </c>
    </row>
    <row r="51" spans="3:9" x14ac:dyDescent="0.3">
      <c r="C51" s="227" t="s">
        <v>12</v>
      </c>
      <c r="D51" s="242">
        <v>12805.336707880293</v>
      </c>
      <c r="E51" s="242">
        <v>5472.6941213971922</v>
      </c>
      <c r="F51" s="242">
        <v>12334.8323</v>
      </c>
      <c r="G51" s="242">
        <v>15092.400444444444</v>
      </c>
      <c r="H51" s="242">
        <v>0</v>
      </c>
    </row>
    <row r="52" spans="3:9" x14ac:dyDescent="0.3">
      <c r="C52" s="227" t="s">
        <v>13</v>
      </c>
      <c r="D52" s="242">
        <v>12969.200108002515</v>
      </c>
      <c r="E52" s="242">
        <v>6038.3864333333322</v>
      </c>
      <c r="F52" s="242">
        <v>11493.750004486488</v>
      </c>
      <c r="G52" s="242">
        <v>27137.500250000001</v>
      </c>
      <c r="H52" s="242">
        <v>0</v>
      </c>
    </row>
    <row r="53" spans="3:9" x14ac:dyDescent="0.3">
      <c r="C53" s="227" t="s">
        <v>14</v>
      </c>
      <c r="D53" s="242">
        <v>8010.0594339622648</v>
      </c>
      <c r="E53" s="242">
        <v>6007.05</v>
      </c>
      <c r="F53" s="242">
        <v>20264.956910000004</v>
      </c>
      <c r="G53" s="242">
        <v>50498.482472222218</v>
      </c>
      <c r="H53" s="242">
        <v>1432.9724999999999</v>
      </c>
    </row>
    <row r="54" spans="3:9" x14ac:dyDescent="0.3">
      <c r="C54" s="227" t="s">
        <v>11</v>
      </c>
      <c r="D54" s="242">
        <v>11261.532083281689</v>
      </c>
      <c r="E54" s="242">
        <v>5839.3768515768415</v>
      </c>
      <c r="F54" s="242">
        <v>14697.84640482883</v>
      </c>
      <c r="G54" s="242">
        <v>30909.461055555556</v>
      </c>
      <c r="H54" s="242">
        <v>477.65749999999997</v>
      </c>
    </row>
    <row r="56" spans="3:9" x14ac:dyDescent="0.3">
      <c r="C56" s="291" t="s">
        <v>283</v>
      </c>
      <c r="D56" s="291"/>
      <c r="E56" s="291"/>
      <c r="F56" s="291"/>
      <c r="G56" s="291"/>
      <c r="H56" s="291"/>
      <c r="I56" s="291"/>
    </row>
    <row r="57" spans="3:9" x14ac:dyDescent="0.3">
      <c r="C57" s="169" t="s">
        <v>17</v>
      </c>
      <c r="D57" s="171" t="s">
        <v>229</v>
      </c>
      <c r="E57" s="171" t="s">
        <v>230</v>
      </c>
      <c r="F57" s="171" t="s">
        <v>231</v>
      </c>
      <c r="G57" s="172" t="s">
        <v>284</v>
      </c>
      <c r="H57" s="172" t="s">
        <v>251</v>
      </c>
      <c r="I57" s="171" t="s">
        <v>18</v>
      </c>
    </row>
    <row r="58" spans="3:9" x14ac:dyDescent="0.3">
      <c r="C58" s="167" t="s">
        <v>12</v>
      </c>
      <c r="D58" s="164">
        <f t="shared" ref="D58:H60" si="0">D44</f>
        <v>153664.04049456352</v>
      </c>
      <c r="E58" s="164">
        <f t="shared" si="0"/>
        <v>65672.329456766311</v>
      </c>
      <c r="F58" s="164">
        <f t="shared" si="0"/>
        <v>148017.98759999999</v>
      </c>
      <c r="G58" s="164">
        <f t="shared" si="0"/>
        <v>181108.80533333332</v>
      </c>
      <c r="H58" s="164">
        <f t="shared" si="0"/>
        <v>0</v>
      </c>
      <c r="I58" s="173">
        <f>SUM(D58:H58)</f>
        <v>548463.16288466309</v>
      </c>
    </row>
    <row r="59" spans="3:9" x14ac:dyDescent="0.3">
      <c r="C59" s="167" t="s">
        <v>13</v>
      </c>
      <c r="D59" s="164">
        <f t="shared" si="0"/>
        <v>155630.40129603018</v>
      </c>
      <c r="E59" s="164">
        <f t="shared" si="0"/>
        <v>72460.637199999983</v>
      </c>
      <c r="F59" s="164">
        <f t="shared" si="0"/>
        <v>137925.00005383787</v>
      </c>
      <c r="G59" s="164">
        <f t="shared" si="0"/>
        <v>325650.00300000003</v>
      </c>
      <c r="H59" s="164">
        <f t="shared" si="0"/>
        <v>0</v>
      </c>
      <c r="I59" s="173">
        <f t="shared" ref="I59:I60" si="1">SUM(D59:H59)</f>
        <v>691666.04154986807</v>
      </c>
    </row>
    <row r="60" spans="3:9" x14ac:dyDescent="0.3">
      <c r="C60" s="167" t="s">
        <v>14</v>
      </c>
      <c r="D60" s="164">
        <f t="shared" si="0"/>
        <v>96120.713207547175</v>
      </c>
      <c r="E60" s="164">
        <f t="shared" si="0"/>
        <v>72084.600000000006</v>
      </c>
      <c r="F60" s="164">
        <f t="shared" si="0"/>
        <v>243179.48292000004</v>
      </c>
      <c r="G60" s="164">
        <f t="shared" si="0"/>
        <v>605981.78966666665</v>
      </c>
      <c r="H60" s="164">
        <f t="shared" si="0"/>
        <v>17195.669999999998</v>
      </c>
      <c r="I60" s="177">
        <f t="shared" si="1"/>
        <v>1034562.255794214</v>
      </c>
    </row>
    <row r="61" spans="3:9" x14ac:dyDescent="0.3">
      <c r="C61" s="169" t="s">
        <v>11</v>
      </c>
      <c r="D61" s="178">
        <v>405415.15499814088</v>
      </c>
      <c r="E61" s="178">
        <v>210217.56665676631</v>
      </c>
      <c r="F61" s="178">
        <v>529122.47057383787</v>
      </c>
      <c r="G61" s="178">
        <v>1447474.3035999998</v>
      </c>
      <c r="H61" s="178">
        <v>17195.669999999998</v>
      </c>
    </row>
    <row r="62" spans="3:9" x14ac:dyDescent="0.3">
      <c r="C62" s="168"/>
    </row>
    <row r="63" spans="3:9" x14ac:dyDescent="0.3">
      <c r="C63" s="291" t="s">
        <v>285</v>
      </c>
      <c r="D63" s="291"/>
      <c r="E63" s="291"/>
      <c r="F63" s="291"/>
      <c r="G63" s="291"/>
      <c r="H63" s="291"/>
      <c r="I63" s="148"/>
    </row>
    <row r="64" spans="3:9" x14ac:dyDescent="0.3">
      <c r="C64" s="169" t="s">
        <v>17</v>
      </c>
      <c r="D64" s="171" t="s">
        <v>229</v>
      </c>
      <c r="E64" s="171" t="s">
        <v>230</v>
      </c>
      <c r="F64" s="171" t="s">
        <v>231</v>
      </c>
      <c r="G64" s="172" t="s">
        <v>284</v>
      </c>
      <c r="H64" s="172" t="s">
        <v>251</v>
      </c>
      <c r="I64" s="171" t="s">
        <v>18</v>
      </c>
    </row>
    <row r="65" spans="3:9" x14ac:dyDescent="0.3">
      <c r="C65" s="167">
        <v>2021</v>
      </c>
      <c r="D65" s="179">
        <f>D58/$I$58</f>
        <v>0.28017203504855565</v>
      </c>
      <c r="E65" s="179">
        <f>E58/$I$58</f>
        <v>0.11973881547734248</v>
      </c>
      <c r="F65" s="179">
        <f>F58/$I$58</f>
        <v>0.26987771944699751</v>
      </c>
      <c r="G65" s="179">
        <f>G58/$I$58</f>
        <v>0.33021143002710446</v>
      </c>
      <c r="H65" s="179">
        <f>H58/$I$58</f>
        <v>0</v>
      </c>
      <c r="I65" s="174">
        <f>SUM(D65:H65)</f>
        <v>1</v>
      </c>
    </row>
    <row r="66" spans="3:9" x14ac:dyDescent="0.3">
      <c r="C66" s="167">
        <v>2022</v>
      </c>
      <c r="D66" s="179">
        <f>D59/$I$59</f>
        <v>0.22500801246118349</v>
      </c>
      <c r="E66" s="179">
        <f>E59/$I$59</f>
        <v>0.10476246171871036</v>
      </c>
      <c r="F66" s="179">
        <f>F59/$I$59</f>
        <v>0.19940981885532352</v>
      </c>
      <c r="G66" s="179">
        <f>G59/$I$59</f>
        <v>0.47081970696478259</v>
      </c>
      <c r="H66" s="179">
        <f>H59/$I$59</f>
        <v>0</v>
      </c>
      <c r="I66" s="174">
        <f t="shared" ref="I66:I67" si="2">SUM(D66:H66)</f>
        <v>1</v>
      </c>
    </row>
    <row r="67" spans="3:9" x14ac:dyDescent="0.3">
      <c r="C67" s="167">
        <v>2023</v>
      </c>
      <c r="D67" s="179">
        <f>D60/$I$60</f>
        <v>9.2909549588929385E-2</v>
      </c>
      <c r="E67" s="179">
        <f>E60/$I$60</f>
        <v>6.9676425557070043E-2</v>
      </c>
      <c r="F67" s="179">
        <f>F60/$I$60</f>
        <v>0.23505543678791541</v>
      </c>
      <c r="G67" s="179">
        <f>G60/$I$60</f>
        <v>0.58573738436017642</v>
      </c>
      <c r="H67" s="179">
        <f>H60/$I$60</f>
        <v>1.6621203705908645E-2</v>
      </c>
      <c r="I67" s="174">
        <f t="shared" si="2"/>
        <v>0.99999999999999989</v>
      </c>
    </row>
    <row r="69" spans="3:9" x14ac:dyDescent="0.3">
      <c r="C69" s="292" t="s">
        <v>286</v>
      </c>
      <c r="D69" s="293"/>
      <c r="E69" s="293"/>
      <c r="F69" s="293"/>
      <c r="G69" s="293"/>
      <c r="H69" s="294"/>
      <c r="I69" s="148"/>
    </row>
    <row r="70" spans="3:9" x14ac:dyDescent="0.3">
      <c r="C70" s="169" t="s">
        <v>17</v>
      </c>
      <c r="D70" s="171" t="s">
        <v>229</v>
      </c>
      <c r="E70" s="171" t="s">
        <v>230</v>
      </c>
      <c r="F70" s="171" t="s">
        <v>231</v>
      </c>
      <c r="G70" s="172" t="s">
        <v>284</v>
      </c>
      <c r="H70" s="172" t="s">
        <v>251</v>
      </c>
      <c r="I70" s="171" t="s">
        <v>18</v>
      </c>
    </row>
    <row r="71" spans="3:9" x14ac:dyDescent="0.3">
      <c r="C71" s="167" t="str">
        <f>'Media Spends'!C51</f>
        <v>2021</v>
      </c>
      <c r="D71" s="164">
        <f t="shared" ref="D71:H73" si="3">D51</f>
        <v>12805.336707880293</v>
      </c>
      <c r="E71" s="164">
        <f t="shared" si="3"/>
        <v>5472.6941213971922</v>
      </c>
      <c r="F71" s="164">
        <f t="shared" si="3"/>
        <v>12334.8323</v>
      </c>
      <c r="G71" s="164">
        <f t="shared" si="3"/>
        <v>15092.400444444444</v>
      </c>
      <c r="H71" s="164">
        <f t="shared" si="3"/>
        <v>0</v>
      </c>
      <c r="I71" s="164">
        <f>SUM(D71:H71)</f>
        <v>45705.263573721932</v>
      </c>
    </row>
    <row r="72" spans="3:9" x14ac:dyDescent="0.3">
      <c r="C72" s="167" t="str">
        <f>'Media Spends'!C52</f>
        <v>2022</v>
      </c>
      <c r="D72" s="164">
        <f t="shared" si="3"/>
        <v>12969.200108002515</v>
      </c>
      <c r="E72" s="164">
        <f t="shared" si="3"/>
        <v>6038.3864333333322</v>
      </c>
      <c r="F72" s="164">
        <f t="shared" si="3"/>
        <v>11493.750004486488</v>
      </c>
      <c r="G72" s="164">
        <f t="shared" si="3"/>
        <v>27137.500250000001</v>
      </c>
      <c r="H72" s="164">
        <f t="shared" si="3"/>
        <v>0</v>
      </c>
      <c r="I72" s="164">
        <f t="shared" ref="I72:I73" si="4">SUM(D72:H72)</f>
        <v>57638.836795822339</v>
      </c>
    </row>
    <row r="73" spans="3:9" x14ac:dyDescent="0.3">
      <c r="C73" s="167" t="str">
        <f>'Media Spends'!C53</f>
        <v>2023</v>
      </c>
      <c r="D73" s="164">
        <f t="shared" si="3"/>
        <v>8010.0594339622648</v>
      </c>
      <c r="E73" s="164">
        <f t="shared" si="3"/>
        <v>6007.05</v>
      </c>
      <c r="F73" s="164">
        <f t="shared" si="3"/>
        <v>20264.956910000004</v>
      </c>
      <c r="G73" s="164">
        <f t="shared" si="3"/>
        <v>50498.482472222218</v>
      </c>
      <c r="H73" s="164">
        <f t="shared" si="3"/>
        <v>1432.9724999999999</v>
      </c>
      <c r="I73" s="164">
        <f t="shared" si="4"/>
        <v>86213.521316184488</v>
      </c>
    </row>
    <row r="74" spans="3:9" x14ac:dyDescent="0.3">
      <c r="C74" s="170" t="str">
        <f>'Media Spends'!C54</f>
        <v>Grand Total</v>
      </c>
      <c r="D74" s="178">
        <f>'Media Spends'!D54</f>
        <v>11261.532083281689</v>
      </c>
      <c r="E74" s="178">
        <f>'Media Spends'!E54</f>
        <v>5839.3768515768415</v>
      </c>
      <c r="F74" s="178">
        <f>'Media Spends'!F54</f>
        <v>14697.84640482883</v>
      </c>
      <c r="G74" s="178">
        <f>'Media Spends'!G54</f>
        <v>30909.461055555556</v>
      </c>
      <c r="H74" s="178">
        <f>'Media Spends'!H54</f>
        <v>477.65749999999997</v>
      </c>
    </row>
  </sheetData>
  <mergeCells count="3">
    <mergeCell ref="C56:I56"/>
    <mergeCell ref="C63:H63"/>
    <mergeCell ref="C69:H69"/>
  </mergeCells>
  <hyperlinks>
    <hyperlink ref="A1" location="Index!A1" display="Back to Index" xr:uid="{C75ECE2B-2175-41A9-8637-79B83DB4FD4A}"/>
  </hyperlinks>
  <pageMargins left="0.7" right="0.7" top="0.75" bottom="0.75" header="0.3" footer="0.3"/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5499B-F16C-41B4-BA41-239367E7E05F}">
  <dimension ref="A1:P66"/>
  <sheetViews>
    <sheetView topLeftCell="A43" zoomScale="96" zoomScaleNormal="96" workbookViewId="0">
      <selection activeCell="F14" sqref="F14"/>
    </sheetView>
  </sheetViews>
  <sheetFormatPr defaultRowHeight="14.4" x14ac:dyDescent="0.3"/>
  <cols>
    <col min="1" max="1" width="8.88671875" style="149"/>
    <col min="2" max="2" width="13" style="149" bestFit="1" customWidth="1"/>
    <col min="3" max="3" width="16.33203125" style="149" bestFit="1" customWidth="1"/>
    <col min="4" max="4" width="19.33203125" style="149" bestFit="1" customWidth="1"/>
    <col min="5" max="5" width="21.44140625" style="149" bestFit="1" customWidth="1"/>
    <col min="6" max="6" width="24.77734375" style="149" bestFit="1" customWidth="1"/>
    <col min="7" max="7" width="33.88671875" style="149" bestFit="1" customWidth="1"/>
    <col min="8" max="8" width="26.5546875" style="149" bestFit="1" customWidth="1"/>
    <col min="9" max="9" width="25.6640625" style="149" bestFit="1" customWidth="1"/>
    <col min="10" max="10" width="19.6640625" style="149" bestFit="1" customWidth="1"/>
    <col min="11" max="11" width="32.44140625" style="149" bestFit="1" customWidth="1"/>
    <col min="12" max="12" width="21.44140625" style="149" bestFit="1" customWidth="1"/>
    <col min="13" max="13" width="19.6640625" style="149" bestFit="1" customWidth="1"/>
    <col min="14" max="14" width="32.33203125" style="149" bestFit="1" customWidth="1"/>
    <col min="15" max="15" width="12.6640625" style="149" bestFit="1" customWidth="1"/>
    <col min="16" max="17" width="12.88671875" style="149" bestFit="1" customWidth="1"/>
    <col min="18" max="18" width="16.33203125" style="149" bestFit="1" customWidth="1"/>
    <col min="19" max="19" width="19.109375" style="149" bestFit="1" customWidth="1"/>
    <col min="20" max="20" width="21.44140625" style="149" bestFit="1" customWidth="1"/>
    <col min="21" max="21" width="24.21875" style="149" bestFit="1" customWidth="1"/>
    <col min="22" max="22" width="33.33203125" style="149" bestFit="1" customWidth="1"/>
    <col min="23" max="23" width="26.21875" style="149" bestFit="1" customWidth="1"/>
    <col min="24" max="24" width="25.44140625" style="149" bestFit="1" customWidth="1"/>
    <col min="25" max="25" width="39.21875" style="149" bestFit="1" customWidth="1"/>
    <col min="26" max="26" width="46.44140625" style="149" bestFit="1" customWidth="1"/>
    <col min="27" max="27" width="41.5546875" style="149" bestFit="1" customWidth="1"/>
    <col min="28" max="28" width="42.33203125" style="149" bestFit="1" customWidth="1"/>
    <col min="29" max="29" width="32.77734375" style="149" bestFit="1" customWidth="1"/>
    <col min="30" max="16384" width="8.88671875" style="149"/>
  </cols>
  <sheetData>
    <row r="1" spans="1:15" x14ac:dyDescent="0.3">
      <c r="A1" s="56" t="s">
        <v>116</v>
      </c>
    </row>
    <row r="2" spans="1:15" ht="14.4" customHeight="1" x14ac:dyDescent="0.3"/>
    <row r="3" spans="1:15" ht="14.4" customHeight="1" x14ac:dyDescent="0.3">
      <c r="B3" s="150" t="s">
        <v>5</v>
      </c>
      <c r="C3" s="180" t="s">
        <v>229</v>
      </c>
      <c r="D3" s="180" t="s">
        <v>230</v>
      </c>
      <c r="E3" s="180" t="s">
        <v>231</v>
      </c>
      <c r="F3" s="181" t="s">
        <v>232</v>
      </c>
      <c r="G3" s="182" t="s">
        <v>233</v>
      </c>
      <c r="H3" s="183" t="s">
        <v>234</v>
      </c>
      <c r="I3" s="184" t="s">
        <v>235</v>
      </c>
      <c r="J3" s="185" t="s">
        <v>236</v>
      </c>
      <c r="K3" s="186" t="s">
        <v>237</v>
      </c>
      <c r="L3" s="187" t="s">
        <v>238</v>
      </c>
      <c r="M3" s="188" t="s">
        <v>239</v>
      </c>
      <c r="N3" s="189" t="s">
        <v>251</v>
      </c>
      <c r="O3" s="190"/>
    </row>
    <row r="4" spans="1:15" x14ac:dyDescent="0.3">
      <c r="B4" s="162">
        <v>44197</v>
      </c>
      <c r="C4" s="164">
        <v>19964.167806657544</v>
      </c>
      <c r="D4" s="164">
        <v>5454.2156862745096</v>
      </c>
      <c r="E4" s="164">
        <v>31835.2176</v>
      </c>
      <c r="F4" s="167">
        <v>1310.73</v>
      </c>
      <c r="G4" s="167">
        <v>0</v>
      </c>
      <c r="H4" s="167">
        <v>1326.43</v>
      </c>
      <c r="I4" s="167">
        <v>1494.1</v>
      </c>
      <c r="J4" s="243">
        <v>1482.8591999999999</v>
      </c>
      <c r="K4" s="167">
        <v>0</v>
      </c>
      <c r="L4" s="167">
        <v>0</v>
      </c>
      <c r="M4" s="244">
        <v>1606.4308000000001</v>
      </c>
      <c r="N4" s="163">
        <v>0</v>
      </c>
      <c r="O4" s="191"/>
    </row>
    <row r="5" spans="1:15" x14ac:dyDescent="0.3">
      <c r="B5" s="162">
        <v>44228</v>
      </c>
      <c r="C5" s="164">
        <v>11644.4</v>
      </c>
      <c r="D5" s="164">
        <v>4570.8</v>
      </c>
      <c r="E5" s="164">
        <v>12820</v>
      </c>
      <c r="F5" s="167">
        <v>681.97</v>
      </c>
      <c r="G5" s="167">
        <v>0</v>
      </c>
      <c r="H5" s="167">
        <v>693.79</v>
      </c>
      <c r="I5" s="167">
        <v>504.17</v>
      </c>
      <c r="J5" s="243">
        <v>1030.1663999999998</v>
      </c>
      <c r="K5" s="167">
        <v>0</v>
      </c>
      <c r="L5" s="167">
        <v>0</v>
      </c>
      <c r="M5" s="244">
        <v>1116.0136</v>
      </c>
      <c r="N5" s="163">
        <v>0</v>
      </c>
      <c r="O5" s="191"/>
    </row>
    <row r="6" spans="1:15" x14ac:dyDescent="0.3">
      <c r="B6" s="162">
        <v>44256</v>
      </c>
      <c r="C6" s="164">
        <v>6032.8</v>
      </c>
      <c r="D6" s="164">
        <v>4998.88</v>
      </c>
      <c r="E6" s="164">
        <v>9620</v>
      </c>
      <c r="F6" s="167">
        <v>2493.0300000000002</v>
      </c>
      <c r="G6" s="167">
        <v>0</v>
      </c>
      <c r="H6" s="167">
        <v>1650.11</v>
      </c>
      <c r="I6" s="167">
        <v>1650.1</v>
      </c>
      <c r="J6" s="243">
        <v>5126.5199999999995</v>
      </c>
      <c r="K6" s="167">
        <v>0</v>
      </c>
      <c r="L6" s="167">
        <v>0</v>
      </c>
      <c r="M6" s="244">
        <v>7639.66</v>
      </c>
      <c r="N6" s="163">
        <v>0</v>
      </c>
      <c r="O6" s="191"/>
    </row>
    <row r="7" spans="1:15" x14ac:dyDescent="0.3">
      <c r="B7" s="162">
        <v>44287</v>
      </c>
      <c r="C7" s="164">
        <v>15357.821682647696</v>
      </c>
      <c r="D7" s="164">
        <v>4998.8913934426237</v>
      </c>
      <c r="E7" s="164">
        <v>9620</v>
      </c>
      <c r="F7" s="167">
        <v>821.5</v>
      </c>
      <c r="G7" s="167">
        <v>0</v>
      </c>
      <c r="H7" s="167">
        <v>825.81</v>
      </c>
      <c r="I7" s="167">
        <v>1005.27</v>
      </c>
      <c r="J7" s="243">
        <v>7648.02</v>
      </c>
      <c r="K7" s="167">
        <v>1321.1580000000001</v>
      </c>
      <c r="L7" s="167">
        <v>826.57</v>
      </c>
      <c r="M7" s="244">
        <v>916.23</v>
      </c>
      <c r="N7" s="163">
        <v>0</v>
      </c>
      <c r="O7" s="191"/>
    </row>
    <row r="8" spans="1:15" x14ac:dyDescent="0.3">
      <c r="B8" s="162">
        <v>44317</v>
      </c>
      <c r="C8" s="164">
        <v>18483.852459016394</v>
      </c>
      <c r="D8" s="164">
        <v>10063.727459016394</v>
      </c>
      <c r="E8" s="164">
        <v>9620</v>
      </c>
      <c r="F8" s="167">
        <v>789.21</v>
      </c>
      <c r="G8" s="167">
        <v>0</v>
      </c>
      <c r="H8" s="167">
        <v>1152.33</v>
      </c>
      <c r="I8" s="167">
        <v>793.71</v>
      </c>
      <c r="J8" s="243">
        <v>4084.67</v>
      </c>
      <c r="K8" s="167">
        <v>2928.288</v>
      </c>
      <c r="L8" s="167">
        <v>485.01</v>
      </c>
      <c r="M8" s="244">
        <v>570.14</v>
      </c>
      <c r="N8" s="163">
        <v>0</v>
      </c>
      <c r="O8" s="191"/>
    </row>
    <row r="9" spans="1:15" x14ac:dyDescent="0.3">
      <c r="B9" s="162">
        <v>44348</v>
      </c>
      <c r="C9" s="164">
        <v>11471.416393442625</v>
      </c>
      <c r="D9" s="164">
        <v>3379.9180327868858</v>
      </c>
      <c r="E9" s="164">
        <v>9620</v>
      </c>
      <c r="F9" s="167">
        <v>1691.65</v>
      </c>
      <c r="G9" s="167">
        <v>0</v>
      </c>
      <c r="H9" s="167">
        <v>2002.68</v>
      </c>
      <c r="I9" s="167">
        <v>2499.37</v>
      </c>
      <c r="J9" s="243">
        <v>7288.04</v>
      </c>
      <c r="K9" s="167">
        <v>1050.06</v>
      </c>
      <c r="L9" s="167">
        <v>866.48</v>
      </c>
      <c r="M9" s="244">
        <v>2448.16</v>
      </c>
      <c r="N9" s="163">
        <v>0</v>
      </c>
      <c r="O9" s="191"/>
    </row>
    <row r="10" spans="1:15" x14ac:dyDescent="0.3">
      <c r="B10" s="162">
        <v>44378</v>
      </c>
      <c r="C10" s="164">
        <v>13866.618218373029</v>
      </c>
      <c r="D10" s="164">
        <v>4999.754098360655</v>
      </c>
      <c r="E10" s="164">
        <v>9620</v>
      </c>
      <c r="F10" s="167">
        <v>740.02</v>
      </c>
      <c r="G10" s="167">
        <v>0</v>
      </c>
      <c r="H10" s="167">
        <v>2013.35</v>
      </c>
      <c r="I10" s="167">
        <v>1324.4533333333331</v>
      </c>
      <c r="J10" s="243">
        <v>4187.8999999999996</v>
      </c>
      <c r="K10" s="167">
        <v>0</v>
      </c>
      <c r="L10" s="167">
        <v>1449.17</v>
      </c>
      <c r="M10" s="244">
        <v>1235.83</v>
      </c>
      <c r="N10" s="163">
        <v>0</v>
      </c>
      <c r="O10" s="191"/>
    </row>
    <row r="11" spans="1:15" x14ac:dyDescent="0.3">
      <c r="B11" s="162">
        <v>44409</v>
      </c>
      <c r="C11" s="164">
        <v>0</v>
      </c>
      <c r="D11" s="164">
        <v>0</v>
      </c>
      <c r="E11" s="164">
        <v>8516.77</v>
      </c>
      <c r="F11" s="167">
        <v>1195.6199999999999</v>
      </c>
      <c r="G11" s="167">
        <v>0</v>
      </c>
      <c r="H11" s="167">
        <v>1937.6</v>
      </c>
      <c r="I11" s="167">
        <v>2003.01</v>
      </c>
      <c r="J11" s="243">
        <v>8481.82</v>
      </c>
      <c r="K11" s="167">
        <v>1832.5140000000001</v>
      </c>
      <c r="L11" s="167">
        <v>1365.43</v>
      </c>
      <c r="M11" s="244">
        <v>1262.0999999999999</v>
      </c>
      <c r="N11" s="163">
        <v>0</v>
      </c>
      <c r="O11" s="191"/>
    </row>
    <row r="12" spans="1:15" x14ac:dyDescent="0.3">
      <c r="B12" s="162">
        <v>44440</v>
      </c>
      <c r="C12" s="164">
        <v>12902.563934426231</v>
      </c>
      <c r="D12" s="164">
        <v>7994.7827868852455</v>
      </c>
      <c r="E12" s="164">
        <v>7820</v>
      </c>
      <c r="F12" s="167">
        <v>644.26</v>
      </c>
      <c r="G12" s="167">
        <v>0</v>
      </c>
      <c r="H12" s="167">
        <v>810.91</v>
      </c>
      <c r="I12" s="167">
        <v>932.43000000000006</v>
      </c>
      <c r="J12" s="243">
        <v>11398.919999999998</v>
      </c>
      <c r="K12" s="167">
        <v>601.48500000000001</v>
      </c>
      <c r="L12" s="167">
        <v>330.02</v>
      </c>
      <c r="M12" s="244">
        <v>1500</v>
      </c>
      <c r="N12" s="163">
        <v>0</v>
      </c>
      <c r="O12" s="191"/>
    </row>
    <row r="13" spans="1:15" x14ac:dyDescent="0.3">
      <c r="B13" s="162">
        <v>44470</v>
      </c>
      <c r="C13" s="164">
        <v>9940.4</v>
      </c>
      <c r="D13" s="164">
        <v>5798.4960000000001</v>
      </c>
      <c r="E13" s="164">
        <v>7820</v>
      </c>
      <c r="F13" s="167">
        <v>1310.1600000000001</v>
      </c>
      <c r="G13" s="167">
        <v>0</v>
      </c>
      <c r="H13" s="167">
        <v>1318.72</v>
      </c>
      <c r="I13" s="167">
        <v>1183.57</v>
      </c>
      <c r="J13" s="243">
        <v>8894.77</v>
      </c>
      <c r="K13" s="167">
        <v>441.83100000000002</v>
      </c>
      <c r="L13" s="167">
        <v>445.13</v>
      </c>
      <c r="M13" s="244">
        <v>800</v>
      </c>
      <c r="N13" s="163">
        <v>0</v>
      </c>
      <c r="O13" s="191"/>
    </row>
    <row r="14" spans="1:15" x14ac:dyDescent="0.3">
      <c r="B14" s="162">
        <v>44501</v>
      </c>
      <c r="C14" s="164">
        <v>15360</v>
      </c>
      <c r="D14" s="164">
        <v>13412.863999999996</v>
      </c>
      <c r="E14" s="164">
        <v>12786</v>
      </c>
      <c r="F14" s="167">
        <v>650.35</v>
      </c>
      <c r="G14" s="167">
        <v>0</v>
      </c>
      <c r="H14" s="167">
        <v>993.89</v>
      </c>
      <c r="I14" s="167">
        <v>764.1</v>
      </c>
      <c r="J14" s="243">
        <v>11439.220000000001</v>
      </c>
      <c r="K14" s="167">
        <v>1207.299</v>
      </c>
      <c r="L14" s="167">
        <v>754.13</v>
      </c>
      <c r="M14" s="244">
        <v>400</v>
      </c>
      <c r="N14" s="163">
        <v>0</v>
      </c>
      <c r="O14" s="191"/>
    </row>
    <row r="15" spans="1:15" x14ac:dyDescent="0.3">
      <c r="B15" s="162">
        <v>44531</v>
      </c>
      <c r="C15" s="164">
        <v>18640</v>
      </c>
      <c r="D15" s="164">
        <v>0</v>
      </c>
      <c r="E15" s="164">
        <v>18320</v>
      </c>
      <c r="F15" s="167">
        <v>2073.41</v>
      </c>
      <c r="G15" s="167">
        <v>0</v>
      </c>
      <c r="H15" s="167">
        <v>3621.89</v>
      </c>
      <c r="I15" s="167">
        <v>3986.8199999999997</v>
      </c>
      <c r="J15" s="243">
        <v>17909.37</v>
      </c>
      <c r="K15" s="167">
        <v>2227.2870000000003</v>
      </c>
      <c r="L15" s="167">
        <v>1500.38</v>
      </c>
      <c r="M15" s="244">
        <v>2119.1999999999998</v>
      </c>
      <c r="N15" s="163">
        <v>0</v>
      </c>
      <c r="O15" s="191"/>
    </row>
    <row r="16" spans="1:15" x14ac:dyDescent="0.3">
      <c r="B16" s="162">
        <v>44562</v>
      </c>
      <c r="C16" s="164">
        <v>11010</v>
      </c>
      <c r="D16" s="164">
        <v>4000</v>
      </c>
      <c r="E16" s="164">
        <v>8100</v>
      </c>
      <c r="F16" s="167">
        <v>1019.06</v>
      </c>
      <c r="G16" s="167">
        <v>2257.8599999999997</v>
      </c>
      <c r="H16" s="167">
        <v>2415.66</v>
      </c>
      <c r="I16" s="167">
        <v>6042.15</v>
      </c>
      <c r="J16" s="243">
        <v>10927.86</v>
      </c>
      <c r="K16" s="167">
        <v>4623.8670000000002</v>
      </c>
      <c r="L16" s="167">
        <v>1815.02</v>
      </c>
      <c r="M16" s="244">
        <v>1380.8</v>
      </c>
      <c r="N16" s="163">
        <v>0</v>
      </c>
      <c r="O16" s="191"/>
    </row>
    <row r="17" spans="2:15" x14ac:dyDescent="0.3">
      <c r="B17" s="162">
        <v>44593</v>
      </c>
      <c r="C17" s="164">
        <v>16648.400000000001</v>
      </c>
      <c r="D17" s="164">
        <v>7190.6239999999998</v>
      </c>
      <c r="E17" s="164">
        <v>8100</v>
      </c>
      <c r="F17" s="167">
        <v>2775.44</v>
      </c>
      <c r="G17" s="167">
        <v>1000</v>
      </c>
      <c r="H17" s="167">
        <v>3432.77</v>
      </c>
      <c r="I17" s="167">
        <v>2992.96</v>
      </c>
      <c r="J17" s="243">
        <v>12007.410000000002</v>
      </c>
      <c r="K17" s="167">
        <v>1041.6400000000001</v>
      </c>
      <c r="L17" s="167">
        <v>2336</v>
      </c>
      <c r="M17" s="244">
        <v>1350</v>
      </c>
      <c r="N17" s="163">
        <v>0</v>
      </c>
      <c r="O17" s="191"/>
    </row>
    <row r="18" spans="2:15" x14ac:dyDescent="0.3">
      <c r="B18" s="162">
        <v>44621</v>
      </c>
      <c r="C18" s="164">
        <v>12605.745599999998</v>
      </c>
      <c r="D18" s="164">
        <v>4748.96</v>
      </c>
      <c r="E18" s="164">
        <v>9700</v>
      </c>
      <c r="F18" s="167">
        <v>2937.59</v>
      </c>
      <c r="G18" s="167">
        <v>1000</v>
      </c>
      <c r="H18" s="167">
        <v>2285.94</v>
      </c>
      <c r="I18" s="167">
        <v>4507.91</v>
      </c>
      <c r="J18" s="243">
        <v>9526.84</v>
      </c>
      <c r="K18" s="167">
        <v>1000.56</v>
      </c>
      <c r="L18" s="167">
        <v>1649.61</v>
      </c>
      <c r="M18" s="244">
        <v>755.33</v>
      </c>
      <c r="N18" s="163">
        <v>0</v>
      </c>
      <c r="O18" s="191"/>
    </row>
    <row r="19" spans="2:15" x14ac:dyDescent="0.3">
      <c r="B19" s="162">
        <v>44652</v>
      </c>
      <c r="C19" s="164">
        <v>13692</v>
      </c>
      <c r="D19" s="164">
        <v>9098.887999999999</v>
      </c>
      <c r="E19" s="164">
        <v>12400</v>
      </c>
      <c r="F19" s="167">
        <v>2627.09</v>
      </c>
      <c r="G19" s="167">
        <v>4500.5</v>
      </c>
      <c r="H19" s="167">
        <v>2170.02</v>
      </c>
      <c r="I19" s="167">
        <v>4500.5</v>
      </c>
      <c r="J19" s="243">
        <v>6522.1</v>
      </c>
      <c r="K19" s="167">
        <v>3504.96</v>
      </c>
      <c r="L19" s="167">
        <v>1218.58</v>
      </c>
      <c r="M19" s="244">
        <v>2357.83</v>
      </c>
      <c r="N19" s="163">
        <v>0</v>
      </c>
      <c r="O19" s="191"/>
    </row>
    <row r="20" spans="2:15" x14ac:dyDescent="0.3">
      <c r="B20" s="162">
        <v>44682</v>
      </c>
      <c r="C20" s="164">
        <v>11497.6</v>
      </c>
      <c r="D20" s="164">
        <v>6116.9400000000005</v>
      </c>
      <c r="E20" s="164">
        <v>9925</v>
      </c>
      <c r="F20" s="167">
        <v>4757.67</v>
      </c>
      <c r="G20" s="167">
        <v>2601.41</v>
      </c>
      <c r="H20" s="167">
        <v>3714.4</v>
      </c>
      <c r="I20" s="167">
        <v>7106.25</v>
      </c>
      <c r="J20" s="243">
        <v>12370.799999999997</v>
      </c>
      <c r="K20" s="167">
        <v>3009.96</v>
      </c>
      <c r="L20" s="167">
        <v>3512.44</v>
      </c>
      <c r="M20" s="244">
        <v>1253.73</v>
      </c>
      <c r="N20" s="163">
        <v>0</v>
      </c>
      <c r="O20" s="191"/>
    </row>
    <row r="21" spans="2:15" x14ac:dyDescent="0.3">
      <c r="B21" s="162">
        <v>44713</v>
      </c>
      <c r="C21" s="164">
        <v>5625</v>
      </c>
      <c r="D21" s="164">
        <v>10771.727999999997</v>
      </c>
      <c r="E21" s="164">
        <v>9925</v>
      </c>
      <c r="F21" s="167">
        <v>1515.33</v>
      </c>
      <c r="G21" s="167">
        <v>695.36</v>
      </c>
      <c r="H21" s="167">
        <v>1444.62</v>
      </c>
      <c r="I21" s="167">
        <v>2691.7400000000002</v>
      </c>
      <c r="J21" s="243">
        <v>5565.31</v>
      </c>
      <c r="K21" s="167">
        <v>3113.5320000000002</v>
      </c>
      <c r="L21" s="167">
        <v>868.38</v>
      </c>
      <c r="M21" s="244">
        <v>944.16</v>
      </c>
      <c r="N21" s="163">
        <v>0</v>
      </c>
      <c r="O21" s="191"/>
    </row>
    <row r="22" spans="2:15" x14ac:dyDescent="0.3">
      <c r="B22" s="162">
        <v>44743</v>
      </c>
      <c r="C22" s="164">
        <v>10077.266399999999</v>
      </c>
      <c r="D22" s="164">
        <v>4999.3600000000006</v>
      </c>
      <c r="E22" s="164">
        <v>10925</v>
      </c>
      <c r="F22" s="167">
        <v>608.46</v>
      </c>
      <c r="G22" s="167">
        <v>1561.3500000000004</v>
      </c>
      <c r="H22" s="167">
        <v>1658.19</v>
      </c>
      <c r="I22" s="167">
        <v>1561.3500000000004</v>
      </c>
      <c r="J22" s="243">
        <v>7013.74</v>
      </c>
      <c r="K22" s="167">
        <v>2503.2399999999998</v>
      </c>
      <c r="L22" s="167">
        <v>589.1</v>
      </c>
      <c r="M22" s="244">
        <v>626.24</v>
      </c>
      <c r="N22" s="163">
        <v>0</v>
      </c>
      <c r="O22" s="191"/>
    </row>
    <row r="23" spans="2:15" x14ac:dyDescent="0.3">
      <c r="B23" s="162">
        <v>44774</v>
      </c>
      <c r="C23" s="164">
        <v>12917.8668</v>
      </c>
      <c r="D23" s="164">
        <v>10270.9372</v>
      </c>
      <c r="E23" s="164">
        <v>16162.500053837866</v>
      </c>
      <c r="F23" s="167">
        <v>1516.84</v>
      </c>
      <c r="G23" s="167">
        <v>3154.87</v>
      </c>
      <c r="H23" s="167">
        <v>3487.58</v>
      </c>
      <c r="I23" s="167">
        <v>6646.2800000000007</v>
      </c>
      <c r="J23" s="243">
        <v>13229.260000000002</v>
      </c>
      <c r="K23" s="167">
        <v>2000</v>
      </c>
      <c r="L23" s="167">
        <v>1959.63</v>
      </c>
      <c r="M23" s="244">
        <v>726.03</v>
      </c>
      <c r="N23" s="163">
        <v>0</v>
      </c>
      <c r="O23" s="191"/>
    </row>
    <row r="24" spans="2:15" x14ac:dyDescent="0.3">
      <c r="B24" s="162">
        <v>44805</v>
      </c>
      <c r="C24" s="164">
        <v>13977.916981132075</v>
      </c>
      <c r="D24" s="164">
        <v>3995.2000000000003</v>
      </c>
      <c r="E24" s="164">
        <v>12937.5</v>
      </c>
      <c r="F24" s="167">
        <v>866.96</v>
      </c>
      <c r="G24" s="167">
        <v>1000</v>
      </c>
      <c r="H24" s="167">
        <v>764.72</v>
      </c>
      <c r="I24" s="167">
        <v>2974.77</v>
      </c>
      <c r="J24" s="243">
        <v>13701.259999999997</v>
      </c>
      <c r="K24" s="167">
        <v>1000</v>
      </c>
      <c r="L24" s="167">
        <v>962.39</v>
      </c>
      <c r="M24" s="244">
        <v>649.80999999999995</v>
      </c>
      <c r="N24" s="163">
        <v>0</v>
      </c>
      <c r="O24" s="191"/>
    </row>
    <row r="25" spans="2:15" x14ac:dyDescent="0.3">
      <c r="B25" s="162">
        <v>44835</v>
      </c>
      <c r="C25" s="164">
        <v>0</v>
      </c>
      <c r="D25" s="164">
        <v>0</v>
      </c>
      <c r="E25" s="164">
        <v>9925</v>
      </c>
      <c r="F25" s="167">
        <v>2552.6</v>
      </c>
      <c r="G25" s="167">
        <v>1000</v>
      </c>
      <c r="H25" s="167">
        <v>1779.93</v>
      </c>
      <c r="I25" s="167">
        <v>2853.11</v>
      </c>
      <c r="J25" s="243">
        <v>10519.14</v>
      </c>
      <c r="K25" s="167">
        <v>2539.944</v>
      </c>
      <c r="L25" s="167">
        <v>1378.93</v>
      </c>
      <c r="M25" s="244">
        <v>2100</v>
      </c>
      <c r="N25" s="163">
        <v>0</v>
      </c>
      <c r="O25" s="191"/>
    </row>
    <row r="26" spans="2:15" x14ac:dyDescent="0.3">
      <c r="B26" s="162">
        <v>44866</v>
      </c>
      <c r="C26" s="164">
        <v>33607.796033734136</v>
      </c>
      <c r="D26" s="164">
        <v>7269.6</v>
      </c>
      <c r="E26" s="164">
        <v>9925</v>
      </c>
      <c r="F26" s="167">
        <v>2920.15</v>
      </c>
      <c r="G26" s="167">
        <v>1250</v>
      </c>
      <c r="H26" s="167">
        <v>2400.73</v>
      </c>
      <c r="I26" s="167">
        <v>2251.5</v>
      </c>
      <c r="J26" s="243">
        <v>7952.78</v>
      </c>
      <c r="K26" s="167">
        <v>2750</v>
      </c>
      <c r="L26" s="167">
        <v>2198.46</v>
      </c>
      <c r="M26" s="244">
        <v>200</v>
      </c>
      <c r="N26" s="163">
        <v>0</v>
      </c>
      <c r="O26" s="191"/>
    </row>
    <row r="27" spans="2:15" x14ac:dyDescent="0.3">
      <c r="B27" s="162">
        <v>44896</v>
      </c>
      <c r="C27" s="164">
        <v>13970.809481163968</v>
      </c>
      <c r="D27" s="164">
        <v>3998.4</v>
      </c>
      <c r="E27" s="164">
        <v>19900</v>
      </c>
      <c r="F27" s="167">
        <v>5307.27</v>
      </c>
      <c r="G27" s="167">
        <v>2500</v>
      </c>
      <c r="H27" s="167">
        <v>4026.46</v>
      </c>
      <c r="I27" s="167">
        <v>8321.4499999999989</v>
      </c>
      <c r="J27" s="243">
        <v>15314.839999999998</v>
      </c>
      <c r="K27" s="167">
        <v>5000</v>
      </c>
      <c r="L27" s="167">
        <v>3182.66</v>
      </c>
      <c r="M27" s="244">
        <v>939.03</v>
      </c>
      <c r="N27" s="163">
        <v>0</v>
      </c>
      <c r="O27" s="191"/>
    </row>
    <row r="28" spans="2:15" x14ac:dyDescent="0.3">
      <c r="B28" s="162">
        <v>44927</v>
      </c>
      <c r="C28" s="164">
        <v>13120.613207547169</v>
      </c>
      <c r="D28" s="164">
        <v>5997.8</v>
      </c>
      <c r="E28" s="164">
        <v>8135</v>
      </c>
      <c r="F28" s="167">
        <v>1971.61</v>
      </c>
      <c r="G28" s="167">
        <v>999.92000000000007</v>
      </c>
      <c r="H28" s="167">
        <v>4495.26</v>
      </c>
      <c r="I28" s="167">
        <v>8753.57</v>
      </c>
      <c r="J28" s="243">
        <v>19215.03</v>
      </c>
      <c r="K28" s="167">
        <v>25667.567999999999</v>
      </c>
      <c r="L28" s="167">
        <v>1362.53</v>
      </c>
      <c r="M28" s="244">
        <v>1212.7</v>
      </c>
      <c r="N28" s="163">
        <v>4608.7</v>
      </c>
      <c r="O28" s="191"/>
    </row>
    <row r="29" spans="2:15" x14ac:dyDescent="0.3">
      <c r="B29" s="162">
        <v>44958</v>
      </c>
      <c r="C29" s="164">
        <v>22315</v>
      </c>
      <c r="D29" s="164">
        <v>9000</v>
      </c>
      <c r="E29" s="164">
        <v>30142.05212</v>
      </c>
      <c r="F29" s="167">
        <v>4106.6000000000004</v>
      </c>
      <c r="G29" s="167">
        <v>4500.08</v>
      </c>
      <c r="H29" s="167">
        <v>7588.3</v>
      </c>
      <c r="I29" s="167">
        <v>12022.59</v>
      </c>
      <c r="J29" s="243">
        <v>24088.76</v>
      </c>
      <c r="K29" s="167">
        <v>47657.438999999998</v>
      </c>
      <c r="L29" s="167">
        <v>4133.57</v>
      </c>
      <c r="M29" s="244">
        <v>3436.41</v>
      </c>
      <c r="N29" s="163">
        <v>2608.6999999999998</v>
      </c>
      <c r="O29" s="191"/>
    </row>
    <row r="30" spans="2:15" x14ac:dyDescent="0.3">
      <c r="B30" s="162">
        <v>44986</v>
      </c>
      <c r="C30" s="164">
        <v>0</v>
      </c>
      <c r="D30" s="164">
        <v>6010</v>
      </c>
      <c r="E30" s="164">
        <v>0</v>
      </c>
      <c r="F30" s="167">
        <v>3463.87</v>
      </c>
      <c r="G30" s="167">
        <v>1600</v>
      </c>
      <c r="H30" s="167">
        <v>5893.02</v>
      </c>
      <c r="I30" s="167">
        <v>9777.14</v>
      </c>
      <c r="J30" s="243">
        <v>8723.07</v>
      </c>
      <c r="K30" s="167">
        <v>10038.369000000001</v>
      </c>
      <c r="L30" s="167">
        <v>4053.54</v>
      </c>
      <c r="M30" s="244">
        <v>11554.32</v>
      </c>
      <c r="N30" s="163">
        <v>0</v>
      </c>
      <c r="O30" s="191"/>
    </row>
    <row r="31" spans="2:15" x14ac:dyDescent="0.3">
      <c r="B31" s="162">
        <v>45017</v>
      </c>
      <c r="C31" s="164">
        <v>22751</v>
      </c>
      <c r="D31" s="164">
        <v>7998.4</v>
      </c>
      <c r="E31" s="164">
        <v>20657.7664</v>
      </c>
      <c r="F31" s="167">
        <v>908.99</v>
      </c>
      <c r="G31" s="167">
        <v>424</v>
      </c>
      <c r="H31" s="167">
        <v>4329.45</v>
      </c>
      <c r="I31" s="167">
        <v>2102.7400000000002</v>
      </c>
      <c r="J31" s="243">
        <v>7443.78</v>
      </c>
      <c r="K31" s="167">
        <v>2386.08</v>
      </c>
      <c r="L31" s="167">
        <v>4689.13</v>
      </c>
      <c r="M31" s="244">
        <v>5955.69</v>
      </c>
      <c r="N31" s="163">
        <v>0</v>
      </c>
      <c r="O31" s="191"/>
    </row>
    <row r="32" spans="2:15" x14ac:dyDescent="0.3">
      <c r="B32" s="162">
        <v>45047</v>
      </c>
      <c r="C32" s="164">
        <v>0</v>
      </c>
      <c r="D32" s="164">
        <v>6010</v>
      </c>
      <c r="E32" s="164">
        <v>11323.0664</v>
      </c>
      <c r="F32" s="167">
        <v>1048.99</v>
      </c>
      <c r="G32" s="167">
        <v>67.650000000000006</v>
      </c>
      <c r="H32" s="167">
        <v>3120.16</v>
      </c>
      <c r="I32" s="167">
        <v>2030.94</v>
      </c>
      <c r="J32" s="243">
        <v>12814.639999999998</v>
      </c>
      <c r="K32" s="167">
        <v>981.94</v>
      </c>
      <c r="L32" s="167">
        <v>4485.79</v>
      </c>
      <c r="M32" s="244">
        <v>12819.8</v>
      </c>
      <c r="N32" s="163">
        <v>2000</v>
      </c>
      <c r="O32" s="191"/>
    </row>
    <row r="33" spans="2:15" x14ac:dyDescent="0.3">
      <c r="B33" s="162">
        <v>45078</v>
      </c>
      <c r="C33" s="164">
        <v>6526.6</v>
      </c>
      <c r="D33" s="164">
        <v>3805</v>
      </c>
      <c r="E33" s="164">
        <v>15782.2664</v>
      </c>
      <c r="F33" s="167">
        <v>3808.69</v>
      </c>
      <c r="G33" s="167">
        <v>1972.04</v>
      </c>
      <c r="H33" s="167">
        <v>4864.07</v>
      </c>
      <c r="I33" s="167">
        <v>11802.5</v>
      </c>
      <c r="J33" s="243">
        <v>8983.5899999999983</v>
      </c>
      <c r="K33" s="167">
        <v>1900.23</v>
      </c>
      <c r="L33" s="167">
        <v>7375.81</v>
      </c>
      <c r="M33" s="244">
        <v>9196.9699999999993</v>
      </c>
      <c r="N33" s="163">
        <v>1000</v>
      </c>
      <c r="O33" s="191"/>
    </row>
    <row r="34" spans="2:15" x14ac:dyDescent="0.3">
      <c r="B34" s="162">
        <v>45108</v>
      </c>
      <c r="C34" s="164">
        <v>8657.4</v>
      </c>
      <c r="D34" s="164">
        <v>12158.6</v>
      </c>
      <c r="E34" s="164">
        <v>29475.367200000001</v>
      </c>
      <c r="F34" s="167">
        <v>1756.65</v>
      </c>
      <c r="G34" s="167">
        <v>1103.6400000000001</v>
      </c>
      <c r="H34" s="167">
        <v>3001.03</v>
      </c>
      <c r="I34" s="167">
        <v>7748.2466666666669</v>
      </c>
      <c r="J34" s="243">
        <v>5474.32</v>
      </c>
      <c r="K34" s="167">
        <v>1788.8130000000001</v>
      </c>
      <c r="L34" s="167">
        <v>4338.2700000000004</v>
      </c>
      <c r="M34" s="244">
        <v>11157</v>
      </c>
      <c r="N34" s="163">
        <v>0</v>
      </c>
      <c r="O34" s="191"/>
    </row>
    <row r="35" spans="2:15" x14ac:dyDescent="0.3">
      <c r="B35" s="162">
        <v>45139</v>
      </c>
      <c r="C35" s="164">
        <v>2520</v>
      </c>
      <c r="D35" s="164">
        <v>4098.8</v>
      </c>
      <c r="E35" s="164">
        <v>4670.1668</v>
      </c>
      <c r="F35" s="167">
        <v>3199.82</v>
      </c>
      <c r="G35" s="167">
        <v>400.86</v>
      </c>
      <c r="H35" s="167">
        <v>6101.65</v>
      </c>
      <c r="I35" s="167">
        <v>3596.2700000000004</v>
      </c>
      <c r="J35" s="243">
        <v>4717.57</v>
      </c>
      <c r="K35" s="167">
        <v>405.75</v>
      </c>
      <c r="L35" s="167">
        <v>5628.13</v>
      </c>
      <c r="M35" s="244">
        <v>18755.22</v>
      </c>
      <c r="N35" s="163">
        <v>1000</v>
      </c>
      <c r="O35" s="191"/>
    </row>
    <row r="36" spans="2:15" x14ac:dyDescent="0.3">
      <c r="B36" s="162">
        <v>45170</v>
      </c>
      <c r="C36" s="164">
        <v>7986.1</v>
      </c>
      <c r="D36" s="164">
        <v>11009.2</v>
      </c>
      <c r="E36" s="164">
        <v>31376.8328</v>
      </c>
      <c r="F36" s="167">
        <v>1741.18</v>
      </c>
      <c r="G36" s="167">
        <v>5429.58</v>
      </c>
      <c r="H36" s="167">
        <v>2368.86</v>
      </c>
      <c r="I36" s="167">
        <v>7182.87</v>
      </c>
      <c r="J36" s="243">
        <v>7445.7599999999993</v>
      </c>
      <c r="K36" s="167">
        <v>24528.366000000002</v>
      </c>
      <c r="L36" s="167">
        <v>3692.29</v>
      </c>
      <c r="M36" s="244">
        <v>17376.55</v>
      </c>
      <c r="N36" s="163">
        <v>1000</v>
      </c>
      <c r="O36" s="191"/>
    </row>
    <row r="37" spans="2:15" x14ac:dyDescent="0.3">
      <c r="B37" s="162">
        <v>45200</v>
      </c>
      <c r="C37" s="164">
        <v>5244</v>
      </c>
      <c r="D37" s="164">
        <v>3996.8</v>
      </c>
      <c r="E37" s="164">
        <v>32193.764800000001</v>
      </c>
      <c r="F37" s="167">
        <v>797.14</v>
      </c>
      <c r="G37" s="167">
        <v>1714.8600000000001</v>
      </c>
      <c r="H37" s="167">
        <v>1208.31</v>
      </c>
      <c r="I37" s="167">
        <v>4902.8500000000004</v>
      </c>
      <c r="J37" s="243">
        <v>9930.630000000001</v>
      </c>
      <c r="K37" s="167">
        <v>1012.77</v>
      </c>
      <c r="L37" s="167">
        <v>892.15</v>
      </c>
      <c r="M37" s="244">
        <v>14694.15</v>
      </c>
      <c r="N37" s="163">
        <v>869.57</v>
      </c>
      <c r="O37" s="191"/>
    </row>
    <row r="38" spans="2:15" x14ac:dyDescent="0.3">
      <c r="B38" s="162">
        <v>45231</v>
      </c>
      <c r="C38" s="164">
        <v>7000</v>
      </c>
      <c r="D38" s="164">
        <v>2000</v>
      </c>
      <c r="E38" s="164">
        <v>25523.200000000001</v>
      </c>
      <c r="F38" s="167">
        <v>1155.3499999999999</v>
      </c>
      <c r="G38" s="167">
        <v>810.96</v>
      </c>
      <c r="H38" s="167">
        <v>3398.37</v>
      </c>
      <c r="I38" s="167">
        <v>4483.87</v>
      </c>
      <c r="J38" s="243">
        <v>5261.9499999999989</v>
      </c>
      <c r="K38" s="167">
        <v>4894.41</v>
      </c>
      <c r="L38" s="167">
        <v>3517.44</v>
      </c>
      <c r="M38" s="244">
        <v>18881.88</v>
      </c>
      <c r="N38" s="163">
        <v>2608.6999999999998</v>
      </c>
      <c r="O38" s="191"/>
    </row>
    <row r="39" spans="2:15" x14ac:dyDescent="0.3">
      <c r="B39" s="162">
        <v>45261</v>
      </c>
      <c r="C39" s="164">
        <v>0</v>
      </c>
      <c r="D39" s="164">
        <v>0</v>
      </c>
      <c r="E39" s="164">
        <v>33900</v>
      </c>
      <c r="F39" s="167">
        <v>0</v>
      </c>
      <c r="G39" s="167">
        <v>852.66</v>
      </c>
      <c r="H39" s="167">
        <v>3238.82</v>
      </c>
      <c r="I39" s="167">
        <v>852.66</v>
      </c>
      <c r="J39" s="243">
        <v>7010.99</v>
      </c>
      <c r="K39" s="167">
        <v>1129.758</v>
      </c>
      <c r="L39" s="167">
        <v>5139.5600000000004</v>
      </c>
      <c r="M39" s="244">
        <v>19432.62</v>
      </c>
      <c r="N39" s="163">
        <v>1500</v>
      </c>
      <c r="O39" s="191"/>
    </row>
    <row r="40" spans="2:15" x14ac:dyDescent="0.3">
      <c r="J40" s="192"/>
    </row>
    <row r="44" spans="2:15" x14ac:dyDescent="0.3">
      <c r="B44" s="60" t="s">
        <v>10</v>
      </c>
      <c r="C44" s="61" t="s">
        <v>273</v>
      </c>
      <c r="D44" s="61" t="s">
        <v>274</v>
      </c>
      <c r="E44" s="61" t="s">
        <v>275</v>
      </c>
      <c r="F44" s="61" t="s">
        <v>261</v>
      </c>
      <c r="G44" s="61" t="s">
        <v>262</v>
      </c>
      <c r="H44" s="61" t="s">
        <v>263</v>
      </c>
      <c r="I44" s="61" t="s">
        <v>264</v>
      </c>
      <c r="J44" s="61" t="s">
        <v>316</v>
      </c>
      <c r="K44" s="61" t="s">
        <v>317</v>
      </c>
      <c r="L44" s="61" t="s">
        <v>318</v>
      </c>
      <c r="M44" s="61" t="s">
        <v>319</v>
      </c>
      <c r="N44" s="61" t="s">
        <v>277</v>
      </c>
    </row>
    <row r="45" spans="2:15" x14ac:dyDescent="0.3">
      <c r="B45" s="62" t="s">
        <v>12</v>
      </c>
      <c r="C45" s="61">
        <v>153664.04049456352</v>
      </c>
      <c r="D45" s="61">
        <v>65672.329456766311</v>
      </c>
      <c r="E45" s="61">
        <v>148017.98759999999</v>
      </c>
      <c r="F45" s="61">
        <v>14401.91</v>
      </c>
      <c r="G45" s="61">
        <v>0</v>
      </c>
      <c r="H45" s="61">
        <v>18347.509999999998</v>
      </c>
      <c r="I45" s="61">
        <v>18141.103333333333</v>
      </c>
      <c r="J45" s="229">
        <v>88972.275599999994</v>
      </c>
      <c r="K45" s="61">
        <v>11609.921999999999</v>
      </c>
      <c r="L45" s="61">
        <v>8022.3200000000006</v>
      </c>
      <c r="M45" s="61">
        <v>21613.7644</v>
      </c>
      <c r="N45" s="61">
        <v>0</v>
      </c>
    </row>
    <row r="46" spans="2:15" x14ac:dyDescent="0.3">
      <c r="B46" s="62" t="s">
        <v>13</v>
      </c>
      <c r="C46" s="61">
        <v>155630.40129603018</v>
      </c>
      <c r="D46" s="61">
        <v>72460.637199999983</v>
      </c>
      <c r="E46" s="61">
        <v>137925.00005383787</v>
      </c>
      <c r="F46" s="61">
        <v>29404.46</v>
      </c>
      <c r="G46" s="61">
        <v>22521.350000000002</v>
      </c>
      <c r="H46" s="61">
        <v>29581.02</v>
      </c>
      <c r="I46" s="61">
        <v>52449.969999999994</v>
      </c>
      <c r="J46" s="229">
        <v>124651.34</v>
      </c>
      <c r="K46" s="61">
        <v>32087.702999999998</v>
      </c>
      <c r="L46" s="61">
        <v>21671.199999999997</v>
      </c>
      <c r="M46" s="61">
        <v>13282.960000000001</v>
      </c>
      <c r="N46" s="61">
        <v>0</v>
      </c>
    </row>
    <row r="47" spans="2:15" x14ac:dyDescent="0.3">
      <c r="B47" s="62" t="s">
        <v>14</v>
      </c>
      <c r="C47" s="61">
        <v>96120.713207547175</v>
      </c>
      <c r="D47" s="61">
        <v>72084.600000000006</v>
      </c>
      <c r="E47" s="61">
        <v>243179.48292000004</v>
      </c>
      <c r="F47" s="61">
        <v>23958.89</v>
      </c>
      <c r="G47" s="61">
        <v>19876.249999999996</v>
      </c>
      <c r="H47" s="61">
        <v>49607.3</v>
      </c>
      <c r="I47" s="61">
        <v>75256.246666666673</v>
      </c>
      <c r="J47" s="229">
        <v>121110.08999999998</v>
      </c>
      <c r="K47" s="61">
        <v>122391.493</v>
      </c>
      <c r="L47" s="61">
        <v>49308.210000000006</v>
      </c>
      <c r="M47" s="61">
        <v>144473.31</v>
      </c>
      <c r="N47" s="61">
        <v>17195.669999999998</v>
      </c>
    </row>
    <row r="48" spans="2:15" x14ac:dyDescent="0.3">
      <c r="B48" s="62" t="s">
        <v>11</v>
      </c>
      <c r="C48" s="61">
        <v>405415.15499814088</v>
      </c>
      <c r="D48" s="61">
        <v>210217.56665676631</v>
      </c>
      <c r="E48" s="61">
        <v>529122.47057383787</v>
      </c>
      <c r="F48" s="61">
        <v>67765.259999999995</v>
      </c>
      <c r="G48" s="61">
        <v>42397.599999999999</v>
      </c>
      <c r="H48" s="61">
        <v>97535.83</v>
      </c>
      <c r="I48" s="61">
        <v>145847.32</v>
      </c>
      <c r="J48" s="229">
        <v>334733.70559999999</v>
      </c>
      <c r="K48" s="61">
        <v>166089.11800000002</v>
      </c>
      <c r="L48" s="61">
        <v>79001.73000000001</v>
      </c>
      <c r="M48" s="61">
        <v>179370.0344</v>
      </c>
      <c r="N48" s="61">
        <v>17195.669999999998</v>
      </c>
    </row>
    <row r="51" spans="2:16" x14ac:dyDescent="0.3">
      <c r="B51" s="193" t="s">
        <v>17</v>
      </c>
      <c r="C51" s="180" t="s">
        <v>229</v>
      </c>
      <c r="D51" s="180" t="s">
        <v>230</v>
      </c>
      <c r="E51" s="180" t="s">
        <v>231</v>
      </c>
      <c r="F51" s="245" t="s">
        <v>232</v>
      </c>
      <c r="G51" s="246" t="s">
        <v>233</v>
      </c>
      <c r="H51" s="247" t="s">
        <v>234</v>
      </c>
      <c r="I51" s="248" t="s">
        <v>235</v>
      </c>
      <c r="J51" s="249" t="s">
        <v>236</v>
      </c>
      <c r="K51" s="250" t="s">
        <v>237</v>
      </c>
      <c r="L51" s="251" t="s">
        <v>238</v>
      </c>
      <c r="M51" s="252" t="s">
        <v>239</v>
      </c>
      <c r="N51" s="189" t="s">
        <v>251</v>
      </c>
    </row>
    <row r="52" spans="2:16" x14ac:dyDescent="0.3">
      <c r="B52" s="167" t="str">
        <f>Media_Spends_Comparison_v2!B45</f>
        <v>2021</v>
      </c>
      <c r="C52" s="164">
        <f t="shared" ref="C52:N52" si="0">C45</f>
        <v>153664.04049456352</v>
      </c>
      <c r="D52" s="164">
        <f t="shared" si="0"/>
        <v>65672.329456766311</v>
      </c>
      <c r="E52" s="164">
        <f t="shared" si="0"/>
        <v>148017.98759999999</v>
      </c>
      <c r="F52" s="164">
        <f t="shared" si="0"/>
        <v>14401.91</v>
      </c>
      <c r="G52" s="164">
        <f t="shared" si="0"/>
        <v>0</v>
      </c>
      <c r="H52" s="164">
        <f t="shared" si="0"/>
        <v>18347.509999999998</v>
      </c>
      <c r="I52" s="164">
        <f t="shared" si="0"/>
        <v>18141.103333333333</v>
      </c>
      <c r="J52" s="164">
        <f t="shared" si="0"/>
        <v>88972.275599999994</v>
      </c>
      <c r="K52" s="164">
        <f t="shared" si="0"/>
        <v>11609.921999999999</v>
      </c>
      <c r="L52" s="164">
        <f t="shared" si="0"/>
        <v>8022.3200000000006</v>
      </c>
      <c r="M52" s="164">
        <f t="shared" si="0"/>
        <v>21613.7644</v>
      </c>
      <c r="N52" s="163">
        <f t="shared" si="0"/>
        <v>0</v>
      </c>
    </row>
    <row r="53" spans="2:16" x14ac:dyDescent="0.3">
      <c r="B53" s="167" t="str">
        <f>Media_Spends_Comparison_v2!B46</f>
        <v>2022</v>
      </c>
      <c r="C53" s="164">
        <f t="shared" ref="C53:N53" si="1">C46</f>
        <v>155630.40129603018</v>
      </c>
      <c r="D53" s="164">
        <f t="shared" si="1"/>
        <v>72460.637199999983</v>
      </c>
      <c r="E53" s="164">
        <f t="shared" si="1"/>
        <v>137925.00005383787</v>
      </c>
      <c r="F53" s="164">
        <f t="shared" si="1"/>
        <v>29404.46</v>
      </c>
      <c r="G53" s="164">
        <f t="shared" si="1"/>
        <v>22521.350000000002</v>
      </c>
      <c r="H53" s="164">
        <f t="shared" si="1"/>
        <v>29581.02</v>
      </c>
      <c r="I53" s="164">
        <f t="shared" si="1"/>
        <v>52449.969999999994</v>
      </c>
      <c r="J53" s="164">
        <f t="shared" si="1"/>
        <v>124651.34</v>
      </c>
      <c r="K53" s="164">
        <f t="shared" si="1"/>
        <v>32087.702999999998</v>
      </c>
      <c r="L53" s="164">
        <f t="shared" si="1"/>
        <v>21671.199999999997</v>
      </c>
      <c r="M53" s="164">
        <f t="shared" si="1"/>
        <v>13282.960000000001</v>
      </c>
      <c r="N53" s="163">
        <f t="shared" si="1"/>
        <v>0</v>
      </c>
    </row>
    <row r="54" spans="2:16" x14ac:dyDescent="0.3">
      <c r="B54" s="167" t="str">
        <f>Media_Spends_Comparison_v2!B47</f>
        <v>2023</v>
      </c>
      <c r="C54" s="164">
        <f t="shared" ref="C54:N54" si="2">C47</f>
        <v>96120.713207547175</v>
      </c>
      <c r="D54" s="164">
        <f t="shared" si="2"/>
        <v>72084.600000000006</v>
      </c>
      <c r="E54" s="164">
        <f t="shared" si="2"/>
        <v>243179.48292000004</v>
      </c>
      <c r="F54" s="164">
        <f t="shared" si="2"/>
        <v>23958.89</v>
      </c>
      <c r="G54" s="164">
        <f t="shared" si="2"/>
        <v>19876.249999999996</v>
      </c>
      <c r="H54" s="164">
        <f t="shared" si="2"/>
        <v>49607.3</v>
      </c>
      <c r="I54" s="164">
        <f t="shared" si="2"/>
        <v>75256.246666666673</v>
      </c>
      <c r="J54" s="164">
        <f t="shared" si="2"/>
        <v>121110.08999999998</v>
      </c>
      <c r="K54" s="164">
        <f t="shared" si="2"/>
        <v>122391.493</v>
      </c>
      <c r="L54" s="164">
        <f t="shared" si="2"/>
        <v>49308.210000000006</v>
      </c>
      <c r="M54" s="164">
        <f t="shared" si="2"/>
        <v>144473.31</v>
      </c>
      <c r="N54" s="163">
        <f t="shared" si="2"/>
        <v>17195.669999999998</v>
      </c>
    </row>
    <row r="55" spans="2:16" x14ac:dyDescent="0.3">
      <c r="B55" s="196" t="str">
        <f>Media_Spends_Comparison_v2!B48</f>
        <v>Grand Total</v>
      </c>
      <c r="C55" s="197">
        <f>Media_Spends_Comparison_v2!C48</f>
        <v>405415.15499814088</v>
      </c>
      <c r="D55" s="197">
        <f>Media_Spends_Comparison_v2!D48</f>
        <v>210217.56665676631</v>
      </c>
      <c r="E55" s="197">
        <f>Media_Spends_Comparison_v2!E48</f>
        <v>529122.47057383787</v>
      </c>
      <c r="F55" s="197">
        <f>Media_Spends_Comparison_v2!F48</f>
        <v>67765.259999999995</v>
      </c>
      <c r="G55" s="197">
        <f>Media_Spends_Comparison_v2!G48</f>
        <v>42397.599999999999</v>
      </c>
      <c r="H55" s="197">
        <f>Media_Spends_Comparison_v2!H48</f>
        <v>97535.83</v>
      </c>
      <c r="I55" s="197">
        <f>Media_Spends_Comparison_v2!I48</f>
        <v>145847.32</v>
      </c>
      <c r="J55" s="197">
        <f>Media_Spends_Comparison_v2!J48</f>
        <v>334733.70559999999</v>
      </c>
      <c r="K55" s="197">
        <f>Media_Spends_Comparison_v2!K48</f>
        <v>166089.11800000002</v>
      </c>
      <c r="L55" s="197">
        <f>Media_Spends_Comparison_v2!L48</f>
        <v>79001.73000000001</v>
      </c>
      <c r="M55" s="164">
        <f>Media_Spends_Comparison_v2!M48</f>
        <v>179370.0344</v>
      </c>
      <c r="N55" s="163"/>
    </row>
    <row r="57" spans="2:16" ht="28.8" x14ac:dyDescent="0.3">
      <c r="B57" s="171" t="s">
        <v>17</v>
      </c>
      <c r="C57" s="194" t="str">
        <f>Media_Spends_Comparison_v2!C51</f>
        <v>TV Spends</v>
      </c>
      <c r="D57" s="194" t="str">
        <f>Media_Spends_Comparison_v2!D51</f>
        <v>Radio Spends</v>
      </c>
      <c r="E57" s="194" t="str">
        <f>Media_Spends_Comparison_v2!E51</f>
        <v>Outdoor Spends</v>
      </c>
      <c r="F57" s="172" t="str">
        <f>Media_Spends_Comparison_v2!F51</f>
        <v>Paid Search Spends</v>
      </c>
      <c r="G57" s="172" t="str">
        <f>Media_Spends_Comparison_v2!G51</f>
        <v>Programmatic Display Spends</v>
      </c>
      <c r="H57" s="172" t="str">
        <f>Media_Spends_Comparison_v2!H51</f>
        <v>Google Display Spend</v>
      </c>
      <c r="I57" s="172" t="str">
        <f>Media_Spends_Comparison_v2!I51</f>
        <v>Direct Display Spend</v>
      </c>
      <c r="J57" s="172" t="str">
        <f>Media_Spends_Comparison_v2!J51</f>
        <v>Meta1 Spends</v>
      </c>
      <c r="K57" s="172" t="str">
        <f>Media_Spends_Comparison_v2!K51</f>
        <v>Programmatic Video Spends</v>
      </c>
      <c r="L57" s="172" t="str">
        <f>Media_Spends_Comparison_v2!L51</f>
        <v>Youtube Spends</v>
      </c>
      <c r="M57" s="171" t="str">
        <f>Media_Spends_Comparison_v2!M51</f>
        <v>Meta2 Spends</v>
      </c>
      <c r="N57" s="195" t="s">
        <v>251</v>
      </c>
      <c r="O57" s="171" t="s">
        <v>18</v>
      </c>
      <c r="P57" s="195" t="s">
        <v>287</v>
      </c>
    </row>
    <row r="58" spans="2:16" x14ac:dyDescent="0.3">
      <c r="B58" s="253" t="str">
        <f>Media_Spends_Comparison_v2!B45</f>
        <v>2021</v>
      </c>
      <c r="C58" s="254">
        <f t="shared" ref="C58:N58" si="3">C52</f>
        <v>153664.04049456352</v>
      </c>
      <c r="D58" s="254">
        <f t="shared" si="3"/>
        <v>65672.329456766311</v>
      </c>
      <c r="E58" s="254">
        <f t="shared" si="3"/>
        <v>148017.98759999999</v>
      </c>
      <c r="F58" s="254">
        <f t="shared" si="3"/>
        <v>14401.91</v>
      </c>
      <c r="G58" s="254">
        <f t="shared" si="3"/>
        <v>0</v>
      </c>
      <c r="H58" s="254">
        <f t="shared" si="3"/>
        <v>18347.509999999998</v>
      </c>
      <c r="I58" s="254">
        <f t="shared" si="3"/>
        <v>18141.103333333333</v>
      </c>
      <c r="J58" s="254">
        <f t="shared" si="3"/>
        <v>88972.275599999994</v>
      </c>
      <c r="K58" s="254">
        <f t="shared" si="3"/>
        <v>11609.921999999999</v>
      </c>
      <c r="L58" s="254">
        <f t="shared" si="3"/>
        <v>8022.3200000000006</v>
      </c>
      <c r="M58" s="254">
        <f t="shared" si="3"/>
        <v>21613.7644</v>
      </c>
      <c r="N58" s="254">
        <f t="shared" si="3"/>
        <v>0</v>
      </c>
      <c r="O58" s="254">
        <f>SUM(C58:N58)</f>
        <v>548463.16288466309</v>
      </c>
      <c r="P58" s="253"/>
    </row>
    <row r="59" spans="2:16" x14ac:dyDescent="0.3">
      <c r="B59" s="253" t="str">
        <f>Media_Spends_Comparison_v2!B46</f>
        <v>2022</v>
      </c>
      <c r="C59" s="254">
        <f t="shared" ref="C59:N59" si="4">C53</f>
        <v>155630.40129603018</v>
      </c>
      <c r="D59" s="254">
        <f t="shared" si="4"/>
        <v>72460.637199999983</v>
      </c>
      <c r="E59" s="254">
        <f t="shared" si="4"/>
        <v>137925.00005383787</v>
      </c>
      <c r="F59" s="254">
        <f t="shared" si="4"/>
        <v>29404.46</v>
      </c>
      <c r="G59" s="254">
        <f t="shared" si="4"/>
        <v>22521.350000000002</v>
      </c>
      <c r="H59" s="254">
        <f t="shared" si="4"/>
        <v>29581.02</v>
      </c>
      <c r="I59" s="254">
        <f t="shared" si="4"/>
        <v>52449.969999999994</v>
      </c>
      <c r="J59" s="254">
        <f t="shared" si="4"/>
        <v>124651.34</v>
      </c>
      <c r="K59" s="254">
        <f t="shared" si="4"/>
        <v>32087.702999999998</v>
      </c>
      <c r="L59" s="254">
        <f t="shared" si="4"/>
        <v>21671.199999999997</v>
      </c>
      <c r="M59" s="254">
        <f t="shared" si="4"/>
        <v>13282.960000000001</v>
      </c>
      <c r="N59" s="254">
        <f t="shared" si="4"/>
        <v>0</v>
      </c>
      <c r="O59" s="254">
        <f t="shared" ref="O59:O61" si="5">SUM(C59:N59)</f>
        <v>691666.04154986795</v>
      </c>
      <c r="P59" s="255">
        <f>(O59-O58)/O58</f>
        <v>0.26109844444615715</v>
      </c>
    </row>
    <row r="60" spans="2:16" x14ac:dyDescent="0.3">
      <c r="B60" s="253" t="str">
        <f>Media_Spends_Comparison_v2!B47</f>
        <v>2023</v>
      </c>
      <c r="C60" s="254">
        <f t="shared" ref="C60:N60" si="6">C54</f>
        <v>96120.713207547175</v>
      </c>
      <c r="D60" s="254">
        <f t="shared" si="6"/>
        <v>72084.600000000006</v>
      </c>
      <c r="E60" s="254">
        <f t="shared" si="6"/>
        <v>243179.48292000004</v>
      </c>
      <c r="F60" s="254">
        <f t="shared" si="6"/>
        <v>23958.89</v>
      </c>
      <c r="G60" s="254">
        <f t="shared" si="6"/>
        <v>19876.249999999996</v>
      </c>
      <c r="H60" s="254">
        <f t="shared" si="6"/>
        <v>49607.3</v>
      </c>
      <c r="I60" s="254">
        <f t="shared" si="6"/>
        <v>75256.246666666673</v>
      </c>
      <c r="J60" s="254">
        <f t="shared" si="6"/>
        <v>121110.08999999998</v>
      </c>
      <c r="K60" s="254">
        <f t="shared" si="6"/>
        <v>122391.493</v>
      </c>
      <c r="L60" s="254">
        <f t="shared" si="6"/>
        <v>49308.210000000006</v>
      </c>
      <c r="M60" s="254">
        <f t="shared" si="6"/>
        <v>144473.31</v>
      </c>
      <c r="N60" s="254">
        <f t="shared" si="6"/>
        <v>17195.669999999998</v>
      </c>
      <c r="O60" s="254">
        <f t="shared" si="5"/>
        <v>1034562.255794214</v>
      </c>
      <c r="P60" s="255">
        <f>(O60-O59)/O59</f>
        <v>0.4957540108171174</v>
      </c>
    </row>
    <row r="61" spans="2:16" x14ac:dyDescent="0.3">
      <c r="B61" s="171" t="str">
        <f>Media_Spends_Comparison_v2!B48</f>
        <v>Grand Total</v>
      </c>
      <c r="C61" s="256">
        <f>Media_Spends_Comparison_v2!C48</f>
        <v>405415.15499814088</v>
      </c>
      <c r="D61" s="256">
        <f>Media_Spends_Comparison_v2!D48</f>
        <v>210217.56665676631</v>
      </c>
      <c r="E61" s="256">
        <f>Media_Spends_Comparison_v2!E48</f>
        <v>529122.47057383787</v>
      </c>
      <c r="F61" s="256">
        <f>Media_Spends_Comparison_v2!F48</f>
        <v>67765.259999999995</v>
      </c>
      <c r="G61" s="256">
        <f>Media_Spends_Comparison_v2!G48</f>
        <v>42397.599999999999</v>
      </c>
      <c r="H61" s="256">
        <f>Media_Spends_Comparison_v2!H48</f>
        <v>97535.83</v>
      </c>
      <c r="I61" s="256">
        <f>Media_Spends_Comparison_v2!I48</f>
        <v>145847.32</v>
      </c>
      <c r="J61" s="256">
        <f>Media_Spends_Comparison_v2!J48</f>
        <v>334733.70559999999</v>
      </c>
      <c r="K61" s="256">
        <f>Media_Spends_Comparison_v2!K48</f>
        <v>166089.11800000002</v>
      </c>
      <c r="L61" s="256">
        <f>Media_Spends_Comparison_v2!L48</f>
        <v>79001.73000000001</v>
      </c>
      <c r="M61" s="256">
        <f>Media_Spends_Comparison_v2!M48</f>
        <v>179370.0344</v>
      </c>
      <c r="N61" s="256">
        <f>Media_Spends_Comparison_v2!N48</f>
        <v>17195.669999999998</v>
      </c>
      <c r="O61" s="256">
        <f t="shared" si="5"/>
        <v>2274691.4602287454</v>
      </c>
      <c r="P61" s="253"/>
    </row>
    <row r="63" spans="2:16" x14ac:dyDescent="0.3">
      <c r="B63" s="169" t="s">
        <v>17</v>
      </c>
      <c r="C63" s="194" t="str">
        <f>Media_Spends_Comparison_v2!C51</f>
        <v>TV Spends</v>
      </c>
      <c r="D63" s="194" t="str">
        <f>Media_Spends_Comparison_v2!D51</f>
        <v>Radio Spends</v>
      </c>
      <c r="E63" s="194" t="str">
        <f>Media_Spends_Comparison_v2!E51</f>
        <v>Outdoor Spends</v>
      </c>
      <c r="F63" s="172" t="str">
        <f>Media_Spends_Comparison_v2!F51</f>
        <v>Paid Search Spends</v>
      </c>
      <c r="G63" s="172" t="str">
        <f>Media_Spends_Comparison_v2!G51</f>
        <v>Programmatic Display Spends</v>
      </c>
      <c r="H63" s="172" t="str">
        <f>Media_Spends_Comparison_v2!H51</f>
        <v>Google Display Spend</v>
      </c>
      <c r="I63" s="172" t="str">
        <f>Media_Spends_Comparison_v2!I51</f>
        <v>Direct Display Spend</v>
      </c>
      <c r="J63" s="172" t="str">
        <f>Media_Spends_Comparison_v2!J51</f>
        <v>Meta1 Spends</v>
      </c>
      <c r="K63" s="172" t="str">
        <f>Media_Spends_Comparison_v2!K51</f>
        <v>Programmatic Video Spends</v>
      </c>
      <c r="L63" s="172" t="str">
        <f>Media_Spends_Comparison_v2!L51</f>
        <v>Youtube Spends</v>
      </c>
      <c r="M63" s="169" t="str">
        <f>Media_Spends_Comparison_v2!M51</f>
        <v>Meta2 Spends</v>
      </c>
      <c r="N63" s="195" t="s">
        <v>251</v>
      </c>
      <c r="O63" s="195" t="s">
        <v>18</v>
      </c>
    </row>
    <row r="64" spans="2:16" x14ac:dyDescent="0.3">
      <c r="B64" s="167">
        <v>2021</v>
      </c>
      <c r="C64" s="198">
        <f>C58/$O$58</f>
        <v>0.28017203504855565</v>
      </c>
      <c r="D64" s="198">
        <f t="shared" ref="D64:N64" si="7">D58/$O$58</f>
        <v>0.11973881547734248</v>
      </c>
      <c r="E64" s="198">
        <f t="shared" si="7"/>
        <v>0.26987771944699751</v>
      </c>
      <c r="F64" s="198">
        <f t="shared" si="7"/>
        <v>2.6258664163063571E-2</v>
      </c>
      <c r="G64" s="198">
        <f t="shared" si="7"/>
        <v>0</v>
      </c>
      <c r="H64" s="198">
        <f t="shared" si="7"/>
        <v>3.3452583950215664E-2</v>
      </c>
      <c r="I64" s="198">
        <f t="shared" si="7"/>
        <v>3.3076247523934885E-2</v>
      </c>
      <c r="J64" s="198">
        <f t="shared" si="7"/>
        <v>0.1622210599013558</v>
      </c>
      <c r="K64" s="198">
        <f t="shared" si="7"/>
        <v>2.1168098034035993E-2</v>
      </c>
      <c r="L64" s="198">
        <f t="shared" si="7"/>
        <v>1.4626907589939678E-2</v>
      </c>
      <c r="M64" s="198">
        <f t="shared" si="7"/>
        <v>3.9407868864558881E-2</v>
      </c>
      <c r="N64" s="198">
        <f t="shared" si="7"/>
        <v>0</v>
      </c>
      <c r="O64" s="257">
        <f>SUM(C64:N64)</f>
        <v>1</v>
      </c>
    </row>
    <row r="65" spans="2:15" x14ac:dyDescent="0.3">
      <c r="B65" s="167">
        <v>2022</v>
      </c>
      <c r="C65" s="198">
        <f>C59/$O$59</f>
        <v>0.22500801246118354</v>
      </c>
      <c r="D65" s="198">
        <f t="shared" ref="D65:N65" si="8">D59/$O$59</f>
        <v>0.10476246171871038</v>
      </c>
      <c r="E65" s="198">
        <f t="shared" si="8"/>
        <v>0.19940981885532355</v>
      </c>
      <c r="F65" s="198">
        <f t="shared" si="8"/>
        <v>4.2512510711254843E-2</v>
      </c>
      <c r="G65" s="198">
        <f t="shared" si="8"/>
        <v>3.2561017379911732E-2</v>
      </c>
      <c r="H65" s="198">
        <f t="shared" si="8"/>
        <v>4.2767778411841054E-2</v>
      </c>
      <c r="I65" s="198">
        <f t="shared" si="8"/>
        <v>7.5831350462820774E-2</v>
      </c>
      <c r="J65" s="198">
        <f t="shared" si="8"/>
        <v>0.18021896769817466</v>
      </c>
      <c r="K65" s="198">
        <f t="shared" si="8"/>
        <v>4.6391901687263232E-2</v>
      </c>
      <c r="L65" s="198">
        <f t="shared" si="8"/>
        <v>3.1331883738920756E-2</v>
      </c>
      <c r="M65" s="198">
        <f t="shared" si="8"/>
        <v>1.9204296874595544E-2</v>
      </c>
      <c r="N65" s="198">
        <f t="shared" si="8"/>
        <v>0</v>
      </c>
      <c r="O65" s="257">
        <f t="shared" ref="O65:O66" si="9">SUM(C65:N65)</f>
        <v>1</v>
      </c>
    </row>
    <row r="66" spans="2:15" x14ac:dyDescent="0.3">
      <c r="B66" s="167">
        <v>2023</v>
      </c>
      <c r="C66" s="198">
        <f>C60/$O$60</f>
        <v>9.2909549588929385E-2</v>
      </c>
      <c r="D66" s="198">
        <f t="shared" ref="D66:N66" si="10">D60/$O$60</f>
        <v>6.9676425557070043E-2</v>
      </c>
      <c r="E66" s="198">
        <f t="shared" si="10"/>
        <v>0.23505543678791541</v>
      </c>
      <c r="F66" s="198">
        <f t="shared" si="10"/>
        <v>2.315848066736903E-2</v>
      </c>
      <c r="G66" s="198">
        <f t="shared" si="10"/>
        <v>1.9212231925802643E-2</v>
      </c>
      <c r="H66" s="198">
        <f t="shared" si="10"/>
        <v>4.7950038503886273E-2</v>
      </c>
      <c r="I66" s="198">
        <f t="shared" si="10"/>
        <v>7.274211507831771E-2</v>
      </c>
      <c r="J66" s="198">
        <f t="shared" si="10"/>
        <v>0.11706409094446041</v>
      </c>
      <c r="K66" s="198">
        <f t="shared" si="10"/>
        <v>0.11830268532853284</v>
      </c>
      <c r="L66" s="198">
        <f t="shared" si="10"/>
        <v>4.7660940386953343E-2</v>
      </c>
      <c r="M66" s="198">
        <f t="shared" si="10"/>
        <v>0.13964680152485415</v>
      </c>
      <c r="N66" s="198">
        <f t="shared" si="10"/>
        <v>1.6621203705908645E-2</v>
      </c>
      <c r="O66" s="257">
        <f t="shared" si="9"/>
        <v>0.99999999999999989</v>
      </c>
    </row>
  </sheetData>
  <hyperlinks>
    <hyperlink ref="A1" location="Index!A1" display="Back to Index" xr:uid="{972B3B7F-CDED-4C25-BB83-254B4D3049DC}"/>
  </hyperlinks>
  <pageMargins left="0.7" right="0.7" top="0.75" bottom="0.75" header="0.3" footer="0.3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B08CD-FF8C-44A0-9B27-1AB90AE71EE2}">
  <dimension ref="A1:O53"/>
  <sheetViews>
    <sheetView topLeftCell="A49" workbookViewId="0">
      <selection activeCell="E4" sqref="E4"/>
    </sheetView>
  </sheetViews>
  <sheetFormatPr defaultRowHeight="14.4" x14ac:dyDescent="0.3"/>
  <cols>
    <col min="1" max="2" width="8.88671875" style="149"/>
    <col min="3" max="3" width="12.44140625" style="149" bestFit="1" customWidth="1"/>
    <col min="4" max="4" width="12.88671875" style="149" bestFit="1" customWidth="1"/>
    <col min="5" max="5" width="8.88671875" style="149"/>
    <col min="6" max="6" width="12.44140625" style="149" bestFit="1" customWidth="1"/>
    <col min="7" max="7" width="15.77734375" style="149" bestFit="1" customWidth="1"/>
    <col min="8" max="8" width="12.5546875" style="149" bestFit="1" customWidth="1"/>
    <col min="9" max="9" width="18.109375" style="149" customWidth="1"/>
    <col min="10" max="16384" width="8.88671875" style="149"/>
  </cols>
  <sheetData>
    <row r="1" spans="1:4" x14ac:dyDescent="0.3">
      <c r="A1" s="56" t="s">
        <v>116</v>
      </c>
    </row>
    <row r="3" spans="1:4" x14ac:dyDescent="0.3">
      <c r="C3" s="150" t="s">
        <v>5</v>
      </c>
      <c r="D3" s="171" t="s">
        <v>228</v>
      </c>
    </row>
    <row r="4" spans="1:4" x14ac:dyDescent="0.3">
      <c r="C4" s="162">
        <v>44197</v>
      </c>
      <c r="D4" s="164">
        <v>3197.0322517351992</v>
      </c>
    </row>
    <row r="5" spans="1:4" x14ac:dyDescent="0.3">
      <c r="C5" s="162">
        <v>44228</v>
      </c>
      <c r="D5" s="164">
        <v>1523.7880113822864</v>
      </c>
    </row>
    <row r="6" spans="1:4" x14ac:dyDescent="0.3">
      <c r="C6" s="162">
        <v>44256</v>
      </c>
      <c r="D6" s="164">
        <v>518.04521741357917</v>
      </c>
    </row>
    <row r="7" spans="1:4" x14ac:dyDescent="0.3">
      <c r="C7" s="162">
        <v>44287</v>
      </c>
      <c r="D7" s="164">
        <v>2290.2381925377426</v>
      </c>
    </row>
    <row r="8" spans="1:4" x14ac:dyDescent="0.3">
      <c r="C8" s="162">
        <v>44317</v>
      </c>
      <c r="D8" s="164">
        <v>957.98198483714646</v>
      </c>
    </row>
    <row r="9" spans="1:4" x14ac:dyDescent="0.3">
      <c r="C9" s="162">
        <v>44348</v>
      </c>
      <c r="D9" s="164">
        <v>1775.6459223056916</v>
      </c>
    </row>
    <row r="10" spans="1:4" x14ac:dyDescent="0.3">
      <c r="C10" s="162">
        <v>44378</v>
      </c>
      <c r="D10" s="164">
        <v>892.21994307117131</v>
      </c>
    </row>
    <row r="11" spans="1:4" x14ac:dyDescent="0.3">
      <c r="C11" s="199">
        <v>44409</v>
      </c>
      <c r="D11" s="200">
        <v>1198.0986883322337</v>
      </c>
    </row>
    <row r="12" spans="1:4" x14ac:dyDescent="0.3">
      <c r="C12" s="162">
        <v>44440</v>
      </c>
      <c r="D12" s="164">
        <v>3936.2298714360627</v>
      </c>
    </row>
    <row r="13" spans="1:4" x14ac:dyDescent="0.3">
      <c r="C13" s="162">
        <v>44470</v>
      </c>
      <c r="D13" s="164">
        <v>1957.9784062571334</v>
      </c>
    </row>
    <row r="14" spans="1:4" x14ac:dyDescent="0.3">
      <c r="C14" s="162">
        <v>44501</v>
      </c>
      <c r="D14" s="164">
        <v>1253.9175612439594</v>
      </c>
    </row>
    <row r="15" spans="1:4" x14ac:dyDescent="0.3">
      <c r="C15" s="162">
        <v>44531</v>
      </c>
      <c r="D15" s="164">
        <v>2897.2204888100837</v>
      </c>
    </row>
    <row r="16" spans="1:4" x14ac:dyDescent="0.3">
      <c r="C16" s="162">
        <v>44562</v>
      </c>
      <c r="D16" s="164">
        <v>1689.4566967530927</v>
      </c>
    </row>
    <row r="17" spans="3:15" x14ac:dyDescent="0.3">
      <c r="C17" s="162">
        <v>44593</v>
      </c>
      <c r="D17" s="164">
        <v>1597.8275235279143</v>
      </c>
    </row>
    <row r="18" spans="3:15" x14ac:dyDescent="0.3">
      <c r="C18" s="162">
        <v>44621</v>
      </c>
      <c r="D18" s="164">
        <v>2057.0617294214526</v>
      </c>
    </row>
    <row r="19" spans="3:15" x14ac:dyDescent="0.3">
      <c r="C19" s="162">
        <v>44652</v>
      </c>
      <c r="D19" s="164">
        <v>1255.4509429581351</v>
      </c>
    </row>
    <row r="20" spans="3:15" x14ac:dyDescent="0.3">
      <c r="C20" s="162">
        <v>44682</v>
      </c>
      <c r="D20" s="164">
        <v>2102.7472979655695</v>
      </c>
    </row>
    <row r="21" spans="3:15" x14ac:dyDescent="0.3">
      <c r="C21" s="162">
        <v>44713</v>
      </c>
      <c r="D21" s="164">
        <v>954.60449044610846</v>
      </c>
    </row>
    <row r="22" spans="3:15" x14ac:dyDescent="0.3">
      <c r="C22" s="162">
        <v>44743</v>
      </c>
      <c r="D22" s="164">
        <v>1220.640614418179</v>
      </c>
    </row>
    <row r="23" spans="3:15" x14ac:dyDescent="0.3">
      <c r="C23" s="162">
        <v>44774</v>
      </c>
      <c r="D23" s="164">
        <v>1433.3510679141286</v>
      </c>
    </row>
    <row r="24" spans="3:15" x14ac:dyDescent="0.3">
      <c r="C24" s="162">
        <v>44805</v>
      </c>
      <c r="D24" s="164">
        <v>608.91859191603737</v>
      </c>
    </row>
    <row r="25" spans="3:15" x14ac:dyDescent="0.3">
      <c r="C25" s="162">
        <v>44835</v>
      </c>
      <c r="D25" s="164">
        <v>574.02090026744941</v>
      </c>
    </row>
    <row r="26" spans="3:15" x14ac:dyDescent="0.3">
      <c r="C26" s="162">
        <v>44866</v>
      </c>
      <c r="D26" s="164">
        <v>4073.1489488907496</v>
      </c>
    </row>
    <row r="27" spans="3:15" x14ac:dyDescent="0.3">
      <c r="C27" s="162">
        <v>44896</v>
      </c>
      <c r="D27" s="164">
        <v>2922.2564000963921</v>
      </c>
    </row>
    <row r="28" spans="3:15" x14ac:dyDescent="0.3">
      <c r="C28" s="162">
        <v>44927</v>
      </c>
      <c r="D28" s="164">
        <v>733.77296922209155</v>
      </c>
    </row>
    <row r="29" spans="3:15" x14ac:dyDescent="0.3">
      <c r="C29" s="162">
        <v>44958</v>
      </c>
      <c r="D29" s="164">
        <v>771.04285126826494</v>
      </c>
    </row>
    <row r="30" spans="3:15" x14ac:dyDescent="0.3">
      <c r="C30" s="162">
        <v>44986</v>
      </c>
      <c r="D30" s="164">
        <v>1491.0086304668539</v>
      </c>
      <c r="O30" s="201"/>
    </row>
    <row r="31" spans="3:15" x14ac:dyDescent="0.3">
      <c r="C31" s="162">
        <v>45017</v>
      </c>
      <c r="D31" s="164">
        <v>1011.0378718993771</v>
      </c>
    </row>
    <row r="32" spans="3:15" x14ac:dyDescent="0.3">
      <c r="C32" s="162">
        <v>45047</v>
      </c>
      <c r="D32" s="164">
        <v>506.31444184136967</v>
      </c>
    </row>
    <row r="33" spans="3:7" x14ac:dyDescent="0.3">
      <c r="C33" s="162">
        <v>45078</v>
      </c>
      <c r="D33" s="164">
        <v>664.27734511924496</v>
      </c>
    </row>
    <row r="34" spans="3:7" x14ac:dyDescent="0.3">
      <c r="C34" s="162">
        <v>45108</v>
      </c>
      <c r="D34" s="164">
        <v>831.59888397334089</v>
      </c>
    </row>
    <row r="35" spans="3:7" x14ac:dyDescent="0.3">
      <c r="C35" s="162">
        <v>45139</v>
      </c>
      <c r="D35" s="164">
        <v>636.38318380734836</v>
      </c>
    </row>
    <row r="36" spans="3:7" x14ac:dyDescent="0.3">
      <c r="C36" s="162">
        <v>45170</v>
      </c>
      <c r="D36" s="164">
        <v>1073.3969640514474</v>
      </c>
    </row>
    <row r="37" spans="3:7" x14ac:dyDescent="0.3">
      <c r="C37" s="162">
        <v>45200</v>
      </c>
      <c r="D37" s="164">
        <v>622.25072656594023</v>
      </c>
    </row>
    <row r="38" spans="3:7" x14ac:dyDescent="0.3">
      <c r="C38" s="162">
        <v>45231</v>
      </c>
      <c r="D38" s="164">
        <v>269.98961800244979</v>
      </c>
    </row>
    <row r="39" spans="3:7" x14ac:dyDescent="0.3">
      <c r="C39" s="162">
        <v>45261</v>
      </c>
      <c r="D39" s="164">
        <v>765.54287687611497</v>
      </c>
      <c r="F39" s="169" t="s">
        <v>18</v>
      </c>
    </row>
    <row r="40" spans="3:7" x14ac:dyDescent="0.3">
      <c r="F40" s="164">
        <f>SUM(D4:D39)</f>
        <v>52264.498107031322</v>
      </c>
    </row>
    <row r="42" spans="3:7" x14ac:dyDescent="0.3">
      <c r="C42" s="60" t="s">
        <v>10</v>
      </c>
      <c r="D42" s="61" t="s">
        <v>288</v>
      </c>
      <c r="F42" s="60" t="s">
        <v>10</v>
      </c>
      <c r="G42" s="61" t="s">
        <v>289</v>
      </c>
    </row>
    <row r="43" spans="3:7" x14ac:dyDescent="0.3">
      <c r="C43" s="227" t="s">
        <v>12</v>
      </c>
      <c r="D43" s="242">
        <v>22398.396539362286</v>
      </c>
      <c r="F43" s="227" t="s">
        <v>12</v>
      </c>
      <c r="G43" s="242">
        <v>1866.5330449468572</v>
      </c>
    </row>
    <row r="44" spans="3:7" x14ac:dyDescent="0.3">
      <c r="C44" s="227" t="s">
        <v>13</v>
      </c>
      <c r="D44" s="242">
        <v>20489.485204575205</v>
      </c>
      <c r="F44" s="227" t="s">
        <v>13</v>
      </c>
      <c r="G44" s="242">
        <v>1707.4571003812671</v>
      </c>
    </row>
    <row r="45" spans="3:7" x14ac:dyDescent="0.3">
      <c r="C45" s="227" t="s">
        <v>14</v>
      </c>
      <c r="D45" s="242">
        <v>9376.6163630938445</v>
      </c>
      <c r="F45" s="227" t="s">
        <v>14</v>
      </c>
      <c r="G45" s="242">
        <v>781.384696924487</v>
      </c>
    </row>
    <row r="46" spans="3:7" x14ac:dyDescent="0.3">
      <c r="C46" s="62" t="s">
        <v>11</v>
      </c>
      <c r="D46" s="242">
        <v>52264.498107031337</v>
      </c>
      <c r="F46" s="62" t="s">
        <v>11</v>
      </c>
      <c r="G46" s="242">
        <v>1451.7916140842035</v>
      </c>
    </row>
    <row r="49" spans="3:7" ht="31.2" customHeight="1" x14ac:dyDescent="0.3">
      <c r="C49" s="295" t="s">
        <v>290</v>
      </c>
      <c r="D49" s="295"/>
      <c r="F49" s="295" t="s">
        <v>291</v>
      </c>
      <c r="G49" s="295"/>
    </row>
    <row r="50" spans="3:7" x14ac:dyDescent="0.3">
      <c r="C50" s="169" t="s">
        <v>17</v>
      </c>
      <c r="D50" s="169" t="s">
        <v>89</v>
      </c>
      <c r="F50" s="169" t="s">
        <v>17</v>
      </c>
      <c r="G50" s="169" t="s">
        <v>89</v>
      </c>
    </row>
    <row r="51" spans="3:7" x14ac:dyDescent="0.3">
      <c r="C51" s="167" t="str">
        <f>TV_GRP!C43</f>
        <v>2021</v>
      </c>
      <c r="D51" s="164">
        <f>TV_GRP!D43</f>
        <v>22398.396539362286</v>
      </c>
      <c r="F51" s="167" t="str">
        <f>TV_GRP!F43</f>
        <v>2021</v>
      </c>
      <c r="G51" s="164">
        <f>TV_GRP!G43</f>
        <v>1866.5330449468572</v>
      </c>
    </row>
    <row r="52" spans="3:7" x14ac:dyDescent="0.3">
      <c r="C52" s="167" t="str">
        <f>TV_GRP!C44</f>
        <v>2022</v>
      </c>
      <c r="D52" s="164">
        <f>TV_GRP!D44</f>
        <v>20489.485204575205</v>
      </c>
      <c r="F52" s="167" t="str">
        <f>TV_GRP!F44</f>
        <v>2022</v>
      </c>
      <c r="G52" s="164">
        <f>TV_GRP!G44</f>
        <v>1707.4571003812671</v>
      </c>
    </row>
    <row r="53" spans="3:7" x14ac:dyDescent="0.3">
      <c r="C53" s="167" t="str">
        <f>TV_GRP!C45</f>
        <v>2023</v>
      </c>
      <c r="D53" s="164">
        <f>TV_GRP!D45</f>
        <v>9376.6163630938445</v>
      </c>
      <c r="F53" s="167" t="str">
        <f>TV_GRP!F45</f>
        <v>2023</v>
      </c>
      <c r="G53" s="164">
        <f>TV_GRP!G45</f>
        <v>781.384696924487</v>
      </c>
    </row>
  </sheetData>
  <mergeCells count="2">
    <mergeCell ref="C49:D49"/>
    <mergeCell ref="F49:G49"/>
  </mergeCells>
  <hyperlinks>
    <hyperlink ref="A1" location="Index!A1" display="Back to Index" xr:uid="{7DC31401-6181-436F-94EC-632D28265E07}"/>
  </hyperlinks>
  <pageMargins left="0.7" right="0.7" top="0.75" bottom="0.75" header="0.3" footer="0.3"/>
  <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C1B60-4790-44D9-A30C-50536E57471C}">
  <dimension ref="A1:L76"/>
  <sheetViews>
    <sheetView topLeftCell="B82" zoomScale="96" zoomScaleNormal="96" workbookViewId="0">
      <selection activeCell="E109" sqref="E109"/>
    </sheetView>
  </sheetViews>
  <sheetFormatPr defaultRowHeight="14.4" x14ac:dyDescent="0.3"/>
  <cols>
    <col min="1" max="2" width="8.88671875" style="149"/>
    <col min="3" max="3" width="15.21875" style="149" bestFit="1" customWidth="1"/>
    <col min="4" max="4" width="32.109375" style="149" bestFit="1" customWidth="1"/>
    <col min="5" max="5" width="33.88671875" style="149" bestFit="1" customWidth="1"/>
    <col min="6" max="6" width="41.21875" style="149" bestFit="1" customWidth="1"/>
    <col min="7" max="7" width="34.5546875" style="149" bestFit="1" customWidth="1"/>
    <col min="8" max="8" width="29.77734375" style="149" bestFit="1" customWidth="1"/>
    <col min="9" max="9" width="26.77734375" style="149" bestFit="1" customWidth="1"/>
    <col min="10" max="10" width="14.44140625" style="149" customWidth="1"/>
    <col min="11" max="16384" width="8.88671875" style="149"/>
  </cols>
  <sheetData>
    <row r="1" spans="1:9" x14ac:dyDescent="0.3">
      <c r="A1" s="56" t="s">
        <v>116</v>
      </c>
    </row>
    <row r="3" spans="1:9" x14ac:dyDescent="0.3">
      <c r="C3" s="150" t="s">
        <v>5</v>
      </c>
      <c r="D3" s="202" t="s">
        <v>241</v>
      </c>
      <c r="E3" s="203" t="s">
        <v>242</v>
      </c>
      <c r="F3" s="204" t="s">
        <v>243</v>
      </c>
      <c r="G3" s="205" t="s">
        <v>244</v>
      </c>
      <c r="H3" s="206" t="s">
        <v>245</v>
      </c>
      <c r="I3" s="207" t="s">
        <v>324</v>
      </c>
    </row>
    <row r="4" spans="1:9" x14ac:dyDescent="0.3">
      <c r="C4" s="162">
        <v>44197</v>
      </c>
      <c r="D4" s="164">
        <v>51258</v>
      </c>
      <c r="E4" s="164">
        <v>8610902</v>
      </c>
      <c r="F4" s="164">
        <v>0</v>
      </c>
      <c r="G4" s="164">
        <v>8127718</v>
      </c>
      <c r="H4" s="164">
        <v>0</v>
      </c>
      <c r="I4" s="164">
        <v>12065097</v>
      </c>
    </row>
    <row r="5" spans="1:9" x14ac:dyDescent="0.3">
      <c r="C5" s="162">
        <v>44228</v>
      </c>
      <c r="D5" s="164">
        <v>22957</v>
      </c>
      <c r="E5" s="164">
        <v>2178416</v>
      </c>
      <c r="F5" s="164">
        <v>0</v>
      </c>
      <c r="G5" s="164">
        <v>2752259</v>
      </c>
      <c r="H5" s="164">
        <v>0</v>
      </c>
      <c r="I5" s="164">
        <v>6295714</v>
      </c>
    </row>
    <row r="6" spans="1:9" x14ac:dyDescent="0.3">
      <c r="C6" s="162">
        <v>44256</v>
      </c>
      <c r="D6" s="164">
        <v>52843</v>
      </c>
      <c r="E6" s="164">
        <v>10885816</v>
      </c>
      <c r="F6" s="164">
        <v>0</v>
      </c>
      <c r="G6" s="164">
        <v>10885816</v>
      </c>
      <c r="H6" s="164">
        <v>0</v>
      </c>
      <c r="I6" s="164">
        <v>28820862</v>
      </c>
    </row>
    <row r="7" spans="1:9" x14ac:dyDescent="0.3">
      <c r="C7" s="162">
        <v>44287</v>
      </c>
      <c r="D7" s="164">
        <v>17956</v>
      </c>
      <c r="E7" s="164">
        <v>6953603</v>
      </c>
      <c r="F7" s="164">
        <v>0</v>
      </c>
      <c r="G7" s="164">
        <v>5632554</v>
      </c>
      <c r="H7" s="164">
        <v>457086</v>
      </c>
      <c r="I7" s="164">
        <v>19809071</v>
      </c>
    </row>
    <row r="8" spans="1:9" x14ac:dyDescent="0.3">
      <c r="C8" s="162">
        <v>44317</v>
      </c>
      <c r="D8" s="164">
        <v>17100</v>
      </c>
      <c r="E8" s="164">
        <v>5201761</v>
      </c>
      <c r="F8" s="164">
        <v>0</v>
      </c>
      <c r="G8" s="164">
        <v>5507719</v>
      </c>
      <c r="H8" s="164">
        <v>1346671</v>
      </c>
      <c r="I8" s="164">
        <v>15731898</v>
      </c>
    </row>
    <row r="9" spans="1:9" x14ac:dyDescent="0.3">
      <c r="C9" s="162">
        <v>44348</v>
      </c>
      <c r="D9" s="164">
        <v>286075</v>
      </c>
      <c r="E9" s="164">
        <v>13722629</v>
      </c>
      <c r="F9" s="164">
        <v>0</v>
      </c>
      <c r="G9" s="164">
        <v>7489704</v>
      </c>
      <c r="H9" s="164">
        <v>612856</v>
      </c>
      <c r="I9" s="164">
        <v>17111411</v>
      </c>
    </row>
    <row r="10" spans="1:9" x14ac:dyDescent="0.3">
      <c r="C10" s="162">
        <v>44378</v>
      </c>
      <c r="D10" s="164">
        <v>63560</v>
      </c>
      <c r="E10" s="164">
        <v>529781.33333333326</v>
      </c>
      <c r="F10" s="164">
        <v>0</v>
      </c>
      <c r="G10" s="164">
        <v>8783740</v>
      </c>
      <c r="H10" s="164">
        <v>0</v>
      </c>
      <c r="I10" s="164">
        <v>15746197</v>
      </c>
    </row>
    <row r="11" spans="1:9" x14ac:dyDescent="0.3">
      <c r="C11" s="162">
        <v>44409</v>
      </c>
      <c r="D11" s="164">
        <v>59392</v>
      </c>
      <c r="E11" s="164">
        <v>15564676</v>
      </c>
      <c r="F11" s="164">
        <v>0</v>
      </c>
      <c r="G11" s="164">
        <v>15084724</v>
      </c>
      <c r="H11" s="164">
        <v>929245</v>
      </c>
      <c r="I11" s="164">
        <v>20166982</v>
      </c>
    </row>
    <row r="12" spans="1:9" x14ac:dyDescent="0.3">
      <c r="C12" s="162">
        <v>44440</v>
      </c>
      <c r="D12" s="164">
        <v>22684</v>
      </c>
      <c r="E12" s="164">
        <v>7154850</v>
      </c>
      <c r="F12" s="164">
        <v>0</v>
      </c>
      <c r="G12" s="164">
        <v>6257698</v>
      </c>
      <c r="H12" s="164">
        <v>212955</v>
      </c>
      <c r="I12" s="164">
        <v>25203120</v>
      </c>
    </row>
    <row r="13" spans="1:9" x14ac:dyDescent="0.3">
      <c r="C13" s="162">
        <v>44470</v>
      </c>
      <c r="D13" s="164">
        <v>419637</v>
      </c>
      <c r="E13" s="164">
        <v>11005282</v>
      </c>
      <c r="F13" s="164">
        <v>0</v>
      </c>
      <c r="G13" s="164">
        <v>11893690</v>
      </c>
      <c r="H13" s="164">
        <v>189777</v>
      </c>
      <c r="I13" s="164">
        <v>21057346</v>
      </c>
    </row>
    <row r="14" spans="1:9" x14ac:dyDescent="0.3">
      <c r="C14" s="162">
        <v>44501</v>
      </c>
      <c r="D14" s="164">
        <v>18539</v>
      </c>
      <c r="E14" s="164">
        <v>6747284</v>
      </c>
      <c r="F14" s="164">
        <v>0</v>
      </c>
      <c r="G14" s="164">
        <v>8368925</v>
      </c>
      <c r="H14" s="164">
        <v>693300</v>
      </c>
      <c r="I14" s="164">
        <v>21256743</v>
      </c>
    </row>
    <row r="15" spans="1:9" x14ac:dyDescent="0.3">
      <c r="C15" s="162">
        <v>44531</v>
      </c>
      <c r="D15" s="164">
        <v>48005</v>
      </c>
      <c r="E15" s="164">
        <v>28912499</v>
      </c>
      <c r="F15" s="164">
        <v>0</v>
      </c>
      <c r="G15" s="164">
        <v>26402450</v>
      </c>
      <c r="H15" s="164">
        <v>999302</v>
      </c>
      <c r="I15" s="164">
        <v>41406568</v>
      </c>
    </row>
    <row r="16" spans="1:9" x14ac:dyDescent="0.3">
      <c r="C16" s="162">
        <v>44562</v>
      </c>
      <c r="D16" s="164">
        <v>34163</v>
      </c>
      <c r="E16" s="164">
        <v>31737902</v>
      </c>
      <c r="F16" s="164">
        <v>482405</v>
      </c>
      <c r="G16" s="164">
        <v>19805087</v>
      </c>
      <c r="H16" s="164">
        <v>2060807</v>
      </c>
      <c r="I16" s="164">
        <v>31293407</v>
      </c>
    </row>
    <row r="17" spans="3:9" x14ac:dyDescent="0.3">
      <c r="C17" s="162">
        <v>44593</v>
      </c>
      <c r="D17" s="164">
        <v>445569</v>
      </c>
      <c r="E17" s="164">
        <v>16278550</v>
      </c>
      <c r="F17" s="164">
        <v>222222</v>
      </c>
      <c r="G17" s="164">
        <v>28344758</v>
      </c>
      <c r="H17" s="164">
        <v>972433</v>
      </c>
      <c r="I17" s="164">
        <v>31803824</v>
      </c>
    </row>
    <row r="18" spans="3:9" x14ac:dyDescent="0.3">
      <c r="C18" s="162">
        <v>44621</v>
      </c>
      <c r="D18" s="164">
        <v>103808</v>
      </c>
      <c r="E18" s="164">
        <v>33104896</v>
      </c>
      <c r="F18" s="164">
        <v>139243</v>
      </c>
      <c r="G18" s="164">
        <v>21151397</v>
      </c>
      <c r="H18" s="164">
        <v>2363945</v>
      </c>
      <c r="I18" s="164">
        <v>32437326</v>
      </c>
    </row>
    <row r="19" spans="3:9" x14ac:dyDescent="0.3">
      <c r="C19" s="162">
        <v>44652</v>
      </c>
      <c r="D19" s="164">
        <v>63840</v>
      </c>
      <c r="E19" s="164">
        <v>722513</v>
      </c>
      <c r="F19" s="164">
        <v>722513</v>
      </c>
      <c r="G19" s="164">
        <v>20421781</v>
      </c>
      <c r="H19" s="164">
        <v>48705</v>
      </c>
      <c r="I19" s="164">
        <v>31171023</v>
      </c>
    </row>
    <row r="20" spans="3:9" x14ac:dyDescent="0.3">
      <c r="C20" s="162">
        <v>44682</v>
      </c>
      <c r="D20" s="164">
        <v>401744</v>
      </c>
      <c r="E20" s="164">
        <v>44594118</v>
      </c>
      <c r="F20" s="164">
        <v>350275</v>
      </c>
      <c r="G20" s="164">
        <v>37541062</v>
      </c>
      <c r="H20" s="164">
        <v>4377525</v>
      </c>
      <c r="I20" s="164">
        <v>38803110</v>
      </c>
    </row>
    <row r="21" spans="3:9" x14ac:dyDescent="0.3">
      <c r="C21" s="162">
        <v>44713</v>
      </c>
      <c r="D21" s="164">
        <v>209506</v>
      </c>
      <c r="E21" s="164">
        <v>23470508</v>
      </c>
      <c r="F21" s="164">
        <v>107950</v>
      </c>
      <c r="G21" s="164">
        <v>16842636</v>
      </c>
      <c r="H21" s="164">
        <v>1432401</v>
      </c>
      <c r="I21" s="164">
        <v>22919352</v>
      </c>
    </row>
    <row r="22" spans="3:9" x14ac:dyDescent="0.3">
      <c r="C22" s="162">
        <v>44743</v>
      </c>
      <c r="D22" s="164">
        <v>182676</v>
      </c>
      <c r="E22" s="164">
        <v>225540</v>
      </c>
      <c r="F22" s="164">
        <v>225540</v>
      </c>
      <c r="G22" s="164">
        <v>15124424</v>
      </c>
      <c r="H22" s="164">
        <v>54303</v>
      </c>
      <c r="I22" s="164">
        <v>26791259</v>
      </c>
    </row>
    <row r="23" spans="3:9" x14ac:dyDescent="0.3">
      <c r="C23" s="162">
        <v>44774</v>
      </c>
      <c r="D23" s="164">
        <v>100549</v>
      </c>
      <c r="E23" s="164">
        <v>31642328</v>
      </c>
      <c r="F23" s="164">
        <v>433574</v>
      </c>
      <c r="G23" s="164">
        <v>32145640</v>
      </c>
      <c r="H23" s="164">
        <v>1710516</v>
      </c>
      <c r="I23" s="164">
        <v>39305060</v>
      </c>
    </row>
    <row r="24" spans="3:9" x14ac:dyDescent="0.3">
      <c r="C24" s="162">
        <v>44805</v>
      </c>
      <c r="D24" s="164">
        <v>38175</v>
      </c>
      <c r="E24" s="164">
        <v>18752266</v>
      </c>
      <c r="F24" s="164">
        <v>263176</v>
      </c>
      <c r="G24" s="164">
        <v>7250098</v>
      </c>
      <c r="H24" s="164">
        <v>3156610</v>
      </c>
      <c r="I24" s="164">
        <v>41120677</v>
      </c>
    </row>
    <row r="25" spans="3:9" x14ac:dyDescent="0.3">
      <c r="C25" s="162">
        <v>44835</v>
      </c>
      <c r="D25" s="164">
        <v>59290</v>
      </c>
      <c r="E25" s="164">
        <v>18944589</v>
      </c>
      <c r="F25" s="164">
        <v>125305</v>
      </c>
      <c r="G25" s="164">
        <v>18299893</v>
      </c>
      <c r="H25" s="164">
        <v>1516855</v>
      </c>
      <c r="I25" s="164">
        <v>44709088</v>
      </c>
    </row>
    <row r="26" spans="3:9" x14ac:dyDescent="0.3">
      <c r="C26" s="162">
        <v>44866</v>
      </c>
      <c r="D26" s="164">
        <v>123741</v>
      </c>
      <c r="E26" s="164">
        <v>9108491</v>
      </c>
      <c r="F26" s="164">
        <v>228581</v>
      </c>
      <c r="G26" s="164">
        <v>20676125</v>
      </c>
      <c r="H26" s="164">
        <v>1475684</v>
      </c>
      <c r="I26" s="164">
        <v>27058573</v>
      </c>
    </row>
    <row r="27" spans="3:9" x14ac:dyDescent="0.3">
      <c r="C27" s="162">
        <v>44896</v>
      </c>
      <c r="D27" s="164">
        <v>169110</v>
      </c>
      <c r="E27" s="164">
        <v>50256596</v>
      </c>
      <c r="F27" s="164">
        <v>464587</v>
      </c>
      <c r="G27" s="164">
        <v>33503224</v>
      </c>
      <c r="H27" s="164">
        <v>4495748</v>
      </c>
      <c r="I27" s="164">
        <v>43051670</v>
      </c>
    </row>
    <row r="28" spans="3:9" x14ac:dyDescent="0.3">
      <c r="C28" s="162">
        <v>44927</v>
      </c>
      <c r="D28" s="164">
        <v>60153</v>
      </c>
      <c r="E28" s="164">
        <v>70806320</v>
      </c>
      <c r="F28" s="164">
        <v>143000</v>
      </c>
      <c r="G28" s="164">
        <v>44777273</v>
      </c>
      <c r="H28" s="164">
        <v>35203897</v>
      </c>
      <c r="I28" s="164">
        <v>78809156</v>
      </c>
    </row>
    <row r="29" spans="3:9" x14ac:dyDescent="0.3">
      <c r="C29" s="162">
        <v>44958</v>
      </c>
      <c r="D29" s="164">
        <v>94058</v>
      </c>
      <c r="E29" s="164">
        <v>55280359</v>
      </c>
      <c r="F29" s="164">
        <v>995036</v>
      </c>
      <c r="G29" s="164">
        <v>59937832</v>
      </c>
      <c r="H29" s="164">
        <v>37734936</v>
      </c>
      <c r="I29" s="164">
        <v>68099860</v>
      </c>
    </row>
    <row r="30" spans="3:9" x14ac:dyDescent="0.3">
      <c r="C30" s="162">
        <v>44986</v>
      </c>
      <c r="D30" s="164">
        <v>235352</v>
      </c>
      <c r="E30" s="164">
        <v>62524481</v>
      </c>
      <c r="F30" s="164">
        <v>320495</v>
      </c>
      <c r="G30" s="164">
        <v>51609924</v>
      </c>
      <c r="H30" s="164">
        <v>4073822</v>
      </c>
      <c r="I30" s="164">
        <v>70318245</v>
      </c>
    </row>
    <row r="31" spans="3:9" x14ac:dyDescent="0.3">
      <c r="C31" s="162">
        <v>45017</v>
      </c>
      <c r="D31" s="164">
        <v>73624</v>
      </c>
      <c r="E31" s="164">
        <v>13154039</v>
      </c>
      <c r="F31" s="164">
        <v>169600.00000000003</v>
      </c>
      <c r="G31" s="164">
        <v>40268744</v>
      </c>
      <c r="H31" s="164">
        <v>6325757</v>
      </c>
      <c r="I31" s="164">
        <v>57547038</v>
      </c>
    </row>
    <row r="32" spans="3:9" x14ac:dyDescent="0.3">
      <c r="C32" s="162">
        <v>45047</v>
      </c>
      <c r="D32" s="164">
        <v>39373</v>
      </c>
      <c r="E32" s="164">
        <v>13453596</v>
      </c>
      <c r="F32" s="164">
        <v>12460</v>
      </c>
      <c r="G32" s="164">
        <v>25300786</v>
      </c>
      <c r="H32" s="164">
        <v>9651436</v>
      </c>
      <c r="I32" s="164">
        <v>75242977</v>
      </c>
    </row>
    <row r="33" spans="3:9" x14ac:dyDescent="0.3">
      <c r="C33" s="162">
        <v>45078</v>
      </c>
      <c r="D33" s="164">
        <v>69833</v>
      </c>
      <c r="E33" s="164">
        <v>124063575</v>
      </c>
      <c r="F33" s="164">
        <v>4106314</v>
      </c>
      <c r="G33" s="164">
        <v>48767674</v>
      </c>
      <c r="H33" s="164">
        <v>14244984</v>
      </c>
      <c r="I33" s="164">
        <v>59990305</v>
      </c>
    </row>
    <row r="34" spans="3:9" x14ac:dyDescent="0.3">
      <c r="C34" s="162">
        <v>45108</v>
      </c>
      <c r="D34" s="164">
        <v>71973</v>
      </c>
      <c r="E34" s="164">
        <v>3099298.666666667</v>
      </c>
      <c r="F34" s="164">
        <v>1003446</v>
      </c>
      <c r="G34" s="164">
        <v>40948997</v>
      </c>
      <c r="H34" s="164">
        <v>914120</v>
      </c>
      <c r="I34" s="164">
        <v>50532503</v>
      </c>
    </row>
    <row r="35" spans="3:9" x14ac:dyDescent="0.3">
      <c r="C35" s="162">
        <v>45139</v>
      </c>
      <c r="D35" s="164">
        <v>161315</v>
      </c>
      <c r="E35" s="164">
        <v>20934179</v>
      </c>
      <c r="F35" s="164">
        <v>1015695</v>
      </c>
      <c r="G35" s="164">
        <v>53755758</v>
      </c>
      <c r="H35" s="164">
        <v>5145064</v>
      </c>
      <c r="I35" s="164">
        <v>72982148</v>
      </c>
    </row>
    <row r="36" spans="3:9" x14ac:dyDescent="0.3">
      <c r="C36" s="162">
        <v>45170</v>
      </c>
      <c r="D36" s="164">
        <v>240444</v>
      </c>
      <c r="E36" s="164">
        <v>22313248</v>
      </c>
      <c r="F36" s="164">
        <v>13653123</v>
      </c>
      <c r="G36" s="164">
        <v>14520786</v>
      </c>
      <c r="H36" s="164">
        <v>9879003</v>
      </c>
      <c r="I36" s="164">
        <v>68572314</v>
      </c>
    </row>
    <row r="37" spans="3:9" x14ac:dyDescent="0.3">
      <c r="C37" s="162">
        <v>45200</v>
      </c>
      <c r="D37" s="164">
        <v>24447</v>
      </c>
      <c r="E37" s="164">
        <v>27916980</v>
      </c>
      <c r="F37" s="164">
        <v>4384680</v>
      </c>
      <c r="G37" s="164">
        <v>8022969</v>
      </c>
      <c r="H37" s="164">
        <v>7195902</v>
      </c>
      <c r="I37" s="164">
        <v>57695301</v>
      </c>
    </row>
    <row r="38" spans="3:9" x14ac:dyDescent="0.3">
      <c r="C38" s="162">
        <v>45231</v>
      </c>
      <c r="D38" s="164">
        <v>43053</v>
      </c>
      <c r="E38" s="164">
        <v>13669171</v>
      </c>
      <c r="F38" s="164">
        <v>2072276</v>
      </c>
      <c r="G38" s="164">
        <v>20593956</v>
      </c>
      <c r="H38" s="164">
        <v>17832564</v>
      </c>
      <c r="I38" s="164">
        <v>66870321</v>
      </c>
    </row>
    <row r="39" spans="3:9" x14ac:dyDescent="0.3">
      <c r="C39" s="162">
        <v>45261</v>
      </c>
      <c r="D39" s="164">
        <v>0</v>
      </c>
      <c r="E39" s="164">
        <v>2159690</v>
      </c>
      <c r="F39" s="164">
        <v>2159690</v>
      </c>
      <c r="G39" s="164">
        <v>9404954</v>
      </c>
      <c r="H39" s="164">
        <v>391106</v>
      </c>
      <c r="I39" s="164">
        <v>78680460</v>
      </c>
    </row>
    <row r="43" spans="3:9" x14ac:dyDescent="0.3">
      <c r="C43" s="236" t="s">
        <v>10</v>
      </c>
      <c r="D43" s="143" t="s">
        <v>292</v>
      </c>
      <c r="E43" s="143" t="s">
        <v>293</v>
      </c>
      <c r="F43" s="143" t="s">
        <v>294</v>
      </c>
      <c r="G43" s="143" t="s">
        <v>295</v>
      </c>
      <c r="H43" s="143" t="s">
        <v>325</v>
      </c>
      <c r="I43" s="143" t="s">
        <v>326</v>
      </c>
    </row>
    <row r="44" spans="3:9" x14ac:dyDescent="0.3">
      <c r="C44" s="143" t="s">
        <v>12</v>
      </c>
      <c r="D44" s="108">
        <v>1080006</v>
      </c>
      <c r="E44" s="108">
        <v>117467499.33333334</v>
      </c>
      <c r="F44" s="108">
        <v>0</v>
      </c>
      <c r="G44" s="108">
        <v>117186997</v>
      </c>
      <c r="H44" s="108">
        <v>5441192</v>
      </c>
      <c r="I44" s="108">
        <v>244671009</v>
      </c>
    </row>
    <row r="45" spans="3:9" x14ac:dyDescent="0.3">
      <c r="C45" s="143" t="s">
        <v>13</v>
      </c>
      <c r="D45" s="108">
        <v>1932171</v>
      </c>
      <c r="E45" s="108">
        <v>278838297</v>
      </c>
      <c r="F45" s="108">
        <v>3765371</v>
      </c>
      <c r="G45" s="108">
        <v>271106125</v>
      </c>
      <c r="H45" s="108">
        <v>23665532</v>
      </c>
      <c r="I45" s="108">
        <v>410464369</v>
      </c>
    </row>
    <row r="46" spans="3:9" x14ac:dyDescent="0.3">
      <c r="C46" s="143" t="s">
        <v>14</v>
      </c>
      <c r="D46" s="108">
        <v>1113625</v>
      </c>
      <c r="E46" s="108">
        <v>429374936.66666669</v>
      </c>
      <c r="F46" s="108">
        <v>30035815</v>
      </c>
      <c r="G46" s="108">
        <v>417909653</v>
      </c>
      <c r="H46" s="108">
        <v>148592591</v>
      </c>
      <c r="I46" s="108">
        <v>805340628</v>
      </c>
    </row>
    <row r="47" spans="3:9" x14ac:dyDescent="0.3">
      <c r="C47" s="143" t="s">
        <v>11</v>
      </c>
      <c r="D47" s="108">
        <v>4125802</v>
      </c>
      <c r="E47" s="108">
        <v>825680733</v>
      </c>
      <c r="F47" s="108">
        <v>33801186</v>
      </c>
      <c r="G47" s="108">
        <v>806202775</v>
      </c>
      <c r="H47" s="108">
        <v>177699315</v>
      </c>
      <c r="I47" s="108">
        <v>1460476006</v>
      </c>
    </row>
    <row r="50" spans="3:10" x14ac:dyDescent="0.3">
      <c r="C50" s="236" t="s">
        <v>10</v>
      </c>
      <c r="D50" s="143" t="s">
        <v>296</v>
      </c>
      <c r="E50" s="143" t="s">
        <v>297</v>
      </c>
      <c r="F50" s="143" t="s">
        <v>298</v>
      </c>
      <c r="G50" s="143" t="s">
        <v>299</v>
      </c>
      <c r="H50" s="143" t="s">
        <v>325</v>
      </c>
      <c r="I50" s="143" t="s">
        <v>326</v>
      </c>
    </row>
    <row r="51" spans="3:10" x14ac:dyDescent="0.3">
      <c r="C51" s="143" t="s">
        <v>12</v>
      </c>
      <c r="D51" s="108">
        <v>90000.5</v>
      </c>
      <c r="E51" s="108">
        <v>9788958.277777778</v>
      </c>
      <c r="F51" s="108">
        <v>0</v>
      </c>
      <c r="G51" s="108">
        <v>9765583.083333334</v>
      </c>
      <c r="H51" s="108">
        <v>5441192</v>
      </c>
      <c r="I51" s="108">
        <v>244671009</v>
      </c>
    </row>
    <row r="52" spans="3:10" x14ac:dyDescent="0.3">
      <c r="C52" s="143" t="s">
        <v>13</v>
      </c>
      <c r="D52" s="108">
        <v>161014.25</v>
      </c>
      <c r="E52" s="108">
        <v>23236524.75</v>
      </c>
      <c r="F52" s="108">
        <v>313780.91666666669</v>
      </c>
      <c r="G52" s="108">
        <v>22592177.083333332</v>
      </c>
      <c r="H52" s="108">
        <v>23665532</v>
      </c>
      <c r="I52" s="108">
        <v>410464369</v>
      </c>
    </row>
    <row r="53" spans="3:10" x14ac:dyDescent="0.3">
      <c r="C53" s="143" t="s">
        <v>14</v>
      </c>
      <c r="D53" s="108">
        <v>92802.083333333328</v>
      </c>
      <c r="E53" s="108">
        <v>35781244.722222224</v>
      </c>
      <c r="F53" s="108">
        <v>2502984.5833333335</v>
      </c>
      <c r="G53" s="108">
        <v>34825804.416666664</v>
      </c>
      <c r="H53" s="108">
        <v>148592591</v>
      </c>
      <c r="I53" s="108">
        <v>805340628</v>
      </c>
    </row>
    <row r="54" spans="3:10" x14ac:dyDescent="0.3">
      <c r="C54" s="143" t="s">
        <v>11</v>
      </c>
      <c r="D54" s="108">
        <v>114605.61111111111</v>
      </c>
      <c r="E54" s="108">
        <v>22935575.916666668</v>
      </c>
      <c r="F54" s="108">
        <v>938921.83333333337</v>
      </c>
      <c r="G54" s="108">
        <v>22394521.527777776</v>
      </c>
      <c r="H54" s="108">
        <v>177699315</v>
      </c>
      <c r="I54" s="108">
        <v>1460476006</v>
      </c>
    </row>
    <row r="57" spans="3:10" x14ac:dyDescent="0.3">
      <c r="C57" s="291" t="s">
        <v>300</v>
      </c>
      <c r="D57" s="291"/>
      <c r="E57" s="291"/>
      <c r="F57" s="291"/>
      <c r="G57" s="291"/>
      <c r="H57" s="291"/>
      <c r="I57" s="291"/>
    </row>
    <row r="58" spans="3:10" x14ac:dyDescent="0.3">
      <c r="C58" s="169" t="s">
        <v>17</v>
      </c>
      <c r="D58" s="172" t="s">
        <v>241</v>
      </c>
      <c r="E58" s="172" t="s">
        <v>242</v>
      </c>
      <c r="F58" s="172" t="s">
        <v>243</v>
      </c>
      <c r="G58" s="172" t="s">
        <v>244</v>
      </c>
      <c r="H58" s="172" t="s">
        <v>245</v>
      </c>
      <c r="I58" s="172" t="s">
        <v>324</v>
      </c>
      <c r="J58" s="172" t="s">
        <v>18</v>
      </c>
    </row>
    <row r="59" spans="3:10" x14ac:dyDescent="0.3">
      <c r="C59" s="167" t="str">
        <f>'Digital Impressions'!C44</f>
        <v>2021</v>
      </c>
      <c r="D59" s="164">
        <f>'Digital Impressions'!D44</f>
        <v>1080006</v>
      </c>
      <c r="E59" s="164">
        <f>'Digital Impressions'!E44</f>
        <v>117467499.33333334</v>
      </c>
      <c r="F59" s="164">
        <f>'Digital Impressions'!F44</f>
        <v>0</v>
      </c>
      <c r="G59" s="164">
        <f>'Digital Impressions'!G44</f>
        <v>117186997</v>
      </c>
      <c r="H59" s="164">
        <f>'Digital Impressions'!H44</f>
        <v>5441192</v>
      </c>
      <c r="I59" s="164">
        <f>'Digital Impressions'!I44</f>
        <v>244671009</v>
      </c>
      <c r="J59" s="258">
        <f>SUM(D59:I59)</f>
        <v>485846703.33333337</v>
      </c>
    </row>
    <row r="60" spans="3:10" x14ac:dyDescent="0.3">
      <c r="C60" s="167" t="str">
        <f>'Digital Impressions'!C45</f>
        <v>2022</v>
      </c>
      <c r="D60" s="164">
        <f>'Digital Impressions'!D45</f>
        <v>1932171</v>
      </c>
      <c r="E60" s="164">
        <f>'Digital Impressions'!E45</f>
        <v>278838297</v>
      </c>
      <c r="F60" s="164">
        <f>'Digital Impressions'!F45</f>
        <v>3765371</v>
      </c>
      <c r="G60" s="164">
        <f>'Digital Impressions'!G45</f>
        <v>271106125</v>
      </c>
      <c r="H60" s="164">
        <f>'Digital Impressions'!H45</f>
        <v>23665532</v>
      </c>
      <c r="I60" s="164">
        <f>'Digital Impressions'!I45</f>
        <v>410464369</v>
      </c>
      <c r="J60" s="258">
        <f t="shared" ref="J60" si="0">SUM(D60:I60)</f>
        <v>989771865</v>
      </c>
    </row>
    <row r="61" spans="3:10" x14ac:dyDescent="0.3">
      <c r="C61" s="167" t="str">
        <f>'Digital Impressions'!C46</f>
        <v>2023</v>
      </c>
      <c r="D61" s="164">
        <f>'Digital Impressions'!D46</f>
        <v>1113625</v>
      </c>
      <c r="E61" s="164">
        <f>'Digital Impressions'!E46</f>
        <v>429374936.66666669</v>
      </c>
      <c r="F61" s="164">
        <f>'Digital Impressions'!F46</f>
        <v>30035815</v>
      </c>
      <c r="G61" s="164">
        <f>'Digital Impressions'!G46</f>
        <v>417909653</v>
      </c>
      <c r="H61" s="164">
        <f>'Digital Impressions'!H46</f>
        <v>148592591</v>
      </c>
      <c r="I61" s="164">
        <f>'Digital Impressions'!I46</f>
        <v>805340628</v>
      </c>
      <c r="J61" s="258">
        <f>SUM(D61:I61)</f>
        <v>1832367248.6666667</v>
      </c>
    </row>
    <row r="62" spans="3:10" x14ac:dyDescent="0.3">
      <c r="J62" s="168"/>
    </row>
    <row r="63" spans="3:10" x14ac:dyDescent="0.3">
      <c r="C63" s="292" t="s">
        <v>301</v>
      </c>
      <c r="D63" s="293"/>
      <c r="E63" s="293"/>
      <c r="F63" s="293"/>
      <c r="G63" s="293"/>
      <c r="H63" s="293"/>
      <c r="I63" s="294"/>
    </row>
    <row r="64" spans="3:10" x14ac:dyDescent="0.3">
      <c r="C64" s="169" t="s">
        <v>17</v>
      </c>
      <c r="D64" s="172" t="s">
        <v>241</v>
      </c>
      <c r="E64" s="172" t="s">
        <v>242</v>
      </c>
      <c r="F64" s="172" t="s">
        <v>243</v>
      </c>
      <c r="G64" s="172" t="s">
        <v>244</v>
      </c>
      <c r="H64" s="172" t="s">
        <v>245</v>
      </c>
      <c r="I64" s="172" t="s">
        <v>324</v>
      </c>
      <c r="J64" s="172" t="s">
        <v>18</v>
      </c>
    </row>
    <row r="65" spans="2:12" x14ac:dyDescent="0.3">
      <c r="C65" s="167">
        <v>2021</v>
      </c>
      <c r="D65" s="259">
        <f>D59/$J$59</f>
        <v>2.2229357379400009E-3</v>
      </c>
      <c r="E65" s="260">
        <f t="shared" ref="E65:I65" si="1">E59/$J$59</f>
        <v>0.24177893670452746</v>
      </c>
      <c r="F65" s="260">
        <f t="shared" si="1"/>
        <v>0</v>
      </c>
      <c r="G65" s="260">
        <f t="shared" si="1"/>
        <v>0.24120158929965912</v>
      </c>
      <c r="H65" s="260">
        <f t="shared" si="1"/>
        <v>1.1199400886470286E-2</v>
      </c>
      <c r="I65" s="260">
        <f t="shared" si="1"/>
        <v>0.5035971373714031</v>
      </c>
      <c r="J65" s="260">
        <f>SUM(D65:I65)</f>
        <v>1</v>
      </c>
    </row>
    <row r="66" spans="2:12" x14ac:dyDescent="0.3">
      <c r="C66" s="167">
        <v>2022</v>
      </c>
      <c r="D66" s="259">
        <f t="shared" ref="D66:I66" si="2">D60/$J$60</f>
        <v>1.9521377282228566E-3</v>
      </c>
      <c r="E66" s="260">
        <f t="shared" si="2"/>
        <v>0.28171976478640359</v>
      </c>
      <c r="F66" s="259">
        <f t="shared" si="2"/>
        <v>3.8042817068759576E-3</v>
      </c>
      <c r="G66" s="260">
        <f t="shared" si="2"/>
        <v>0.27390768982911029</v>
      </c>
      <c r="H66" s="260">
        <f t="shared" si="2"/>
        <v>2.3910087603874253E-2</v>
      </c>
      <c r="I66" s="260">
        <f t="shared" si="2"/>
        <v>0.41470603834551306</v>
      </c>
      <c r="J66" s="260">
        <f t="shared" ref="J66:J67" si="3">SUM(D66:I66)</f>
        <v>1</v>
      </c>
    </row>
    <row r="67" spans="2:12" x14ac:dyDescent="0.3">
      <c r="C67" s="167">
        <v>2023</v>
      </c>
      <c r="D67" s="259">
        <f>D61/$J$61</f>
        <v>6.0775207634295803E-4</v>
      </c>
      <c r="E67" s="260">
        <f t="shared" ref="E67:I67" si="4">E61/$J$61</f>
        <v>0.23432799127964332</v>
      </c>
      <c r="F67" s="260">
        <f t="shared" si="4"/>
        <v>1.6391809568663564E-2</v>
      </c>
      <c r="G67" s="260">
        <f t="shared" si="4"/>
        <v>0.2280709029830644</v>
      </c>
      <c r="H67" s="260">
        <f t="shared" si="4"/>
        <v>8.1093236690474746E-2</v>
      </c>
      <c r="I67" s="260">
        <f t="shared" si="4"/>
        <v>0.43950830740181096</v>
      </c>
      <c r="J67" s="260">
        <f t="shared" si="3"/>
        <v>1</v>
      </c>
    </row>
    <row r="68" spans="2:12" x14ac:dyDescent="0.3">
      <c r="J68" s="168"/>
    </row>
    <row r="70" spans="2:12" x14ac:dyDescent="0.3">
      <c r="C70" s="291" t="s">
        <v>302</v>
      </c>
      <c r="D70" s="291"/>
      <c r="E70" s="291"/>
      <c r="F70" s="291"/>
      <c r="G70" s="291"/>
      <c r="H70" s="291"/>
      <c r="I70" s="291"/>
    </row>
    <row r="71" spans="2:12" x14ac:dyDescent="0.3">
      <c r="C71" s="169" t="s">
        <v>17</v>
      </c>
      <c r="D71" s="172" t="s">
        <v>241</v>
      </c>
      <c r="E71" s="172" t="s">
        <v>242</v>
      </c>
      <c r="F71" s="172" t="s">
        <v>243</v>
      </c>
      <c r="G71" s="172" t="s">
        <v>244</v>
      </c>
      <c r="H71" s="172" t="s">
        <v>245</v>
      </c>
      <c r="I71" s="172" t="s">
        <v>324</v>
      </c>
      <c r="J71" s="172" t="s">
        <v>18</v>
      </c>
    </row>
    <row r="72" spans="2:12" x14ac:dyDescent="0.3">
      <c r="C72" s="167" t="str">
        <f>'Digital Impressions'!C51</f>
        <v>2021</v>
      </c>
      <c r="D72" s="164">
        <f>'Digital Impressions'!D51</f>
        <v>90000.5</v>
      </c>
      <c r="E72" s="164">
        <f>'Digital Impressions'!E51</f>
        <v>9788958.277777778</v>
      </c>
      <c r="F72" s="164">
        <f>'Digital Impressions'!F51</f>
        <v>0</v>
      </c>
      <c r="G72" s="164">
        <f>'Digital Impressions'!G51</f>
        <v>9765583.083333334</v>
      </c>
      <c r="H72" s="164">
        <f>'Digital Impressions'!H51</f>
        <v>5441192</v>
      </c>
      <c r="I72" s="164">
        <f>'Digital Impressions'!I51</f>
        <v>244671009</v>
      </c>
      <c r="J72" s="164">
        <f>SUM(D72:I72)</f>
        <v>269756742.8611111</v>
      </c>
    </row>
    <row r="73" spans="2:12" x14ac:dyDescent="0.3">
      <c r="C73" s="167" t="str">
        <f>'Digital Impressions'!C52</f>
        <v>2022</v>
      </c>
      <c r="D73" s="164">
        <f>'Digital Impressions'!D52</f>
        <v>161014.25</v>
      </c>
      <c r="E73" s="164">
        <f>'Digital Impressions'!E52</f>
        <v>23236524.75</v>
      </c>
      <c r="F73" s="164">
        <f>'Digital Impressions'!F52</f>
        <v>313780.91666666669</v>
      </c>
      <c r="G73" s="164">
        <f>'Digital Impressions'!G52</f>
        <v>22592177.083333332</v>
      </c>
      <c r="H73" s="164">
        <f>'Digital Impressions'!H52</f>
        <v>23665532</v>
      </c>
      <c r="I73" s="164">
        <f>'Digital Impressions'!I52</f>
        <v>410464369</v>
      </c>
      <c r="J73" s="164">
        <f t="shared" ref="J73:J74" si="5">SUM(D73:I73)</f>
        <v>480433398</v>
      </c>
    </row>
    <row r="74" spans="2:12" x14ac:dyDescent="0.3">
      <c r="C74" s="167" t="str">
        <f>'Digital Impressions'!C53</f>
        <v>2023</v>
      </c>
      <c r="D74" s="164">
        <f>'Digital Impressions'!D53</f>
        <v>92802.083333333328</v>
      </c>
      <c r="E74" s="164">
        <f>'Digital Impressions'!E53</f>
        <v>35781244.722222224</v>
      </c>
      <c r="F74" s="164">
        <f>'Digital Impressions'!F53</f>
        <v>2502984.5833333335</v>
      </c>
      <c r="G74" s="164">
        <f>'Digital Impressions'!G53</f>
        <v>34825804.416666664</v>
      </c>
      <c r="H74" s="164">
        <f>'Digital Impressions'!H53</f>
        <v>148592591</v>
      </c>
      <c r="I74" s="164">
        <f>'Digital Impressions'!I53</f>
        <v>805340628</v>
      </c>
      <c r="J74" s="164">
        <f t="shared" si="5"/>
        <v>1027136054.8055556</v>
      </c>
    </row>
    <row r="76" spans="2:12" x14ac:dyDescent="0.3">
      <c r="B76" s="208"/>
      <c r="C76" s="208"/>
      <c r="D76" s="209"/>
      <c r="E76" s="208"/>
      <c r="F76" s="208"/>
      <c r="G76" s="209"/>
      <c r="H76" s="208"/>
      <c r="I76" s="209"/>
      <c r="J76" s="208"/>
      <c r="K76" s="208"/>
      <c r="L76" s="209"/>
    </row>
  </sheetData>
  <mergeCells count="3">
    <mergeCell ref="C57:I57"/>
    <mergeCell ref="C63:I63"/>
    <mergeCell ref="C70:I70"/>
  </mergeCells>
  <hyperlinks>
    <hyperlink ref="A1" location="Index!A1" display="Back to Index" xr:uid="{FB752555-A7BD-4C66-BE8A-32DD3B0F4E6F}"/>
  </hyperlinks>
  <pageMargins left="0.7" right="0.7" top="0.75" bottom="0.75" header="0.3" footer="0.3"/>
  <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B3397-1449-4F82-9590-1AD1F20EA6E5}">
  <dimension ref="A1:M70"/>
  <sheetViews>
    <sheetView topLeftCell="A66" zoomScale="94" zoomScaleNormal="94" workbookViewId="0">
      <selection activeCell="H2" sqref="H2"/>
    </sheetView>
  </sheetViews>
  <sheetFormatPr defaultRowHeight="14.4" x14ac:dyDescent="0.3"/>
  <cols>
    <col min="1" max="1" width="8.88671875" style="149"/>
    <col min="2" max="2" width="12.5546875" style="149" bestFit="1" customWidth="1"/>
    <col min="3" max="3" width="13" style="149" bestFit="1" customWidth="1"/>
    <col min="4" max="4" width="23.5546875" style="149" bestFit="1" customWidth="1"/>
    <col min="5" max="5" width="26.44140625" style="149" bestFit="1" customWidth="1"/>
    <col min="6" max="6" width="17.5546875" style="149" bestFit="1" customWidth="1"/>
    <col min="7" max="7" width="23.77734375" style="149" bestFit="1" customWidth="1"/>
    <col min="8" max="9" width="8.88671875" style="149"/>
    <col min="10" max="10" width="13" style="149" bestFit="1" customWidth="1"/>
    <col min="11" max="11" width="25.77734375" style="149" bestFit="1" customWidth="1"/>
    <col min="12" max="12" width="20.44140625" style="149" bestFit="1" customWidth="1"/>
    <col min="13" max="13" width="14.109375" style="149" customWidth="1"/>
    <col min="14" max="16384" width="8.88671875" style="149"/>
  </cols>
  <sheetData>
    <row r="1" spans="1:6" x14ac:dyDescent="0.3">
      <c r="A1" s="56" t="s">
        <v>116</v>
      </c>
    </row>
    <row r="3" spans="1:6" ht="28.8" x14ac:dyDescent="0.3">
      <c r="B3" s="150" t="s">
        <v>5</v>
      </c>
      <c r="C3" s="210" t="s">
        <v>327</v>
      </c>
      <c r="D3" s="211" t="s">
        <v>248</v>
      </c>
      <c r="E3" s="212" t="s">
        <v>249</v>
      </c>
      <c r="F3" s="213" t="s">
        <v>250</v>
      </c>
    </row>
    <row r="4" spans="1:6" x14ac:dyDescent="0.3">
      <c r="B4" s="215">
        <v>44197</v>
      </c>
      <c r="C4" s="164">
        <v>0</v>
      </c>
      <c r="D4" s="164">
        <v>2068</v>
      </c>
      <c r="E4" s="164">
        <v>27850</v>
      </c>
      <c r="F4" s="164">
        <v>0</v>
      </c>
    </row>
    <row r="5" spans="1:6" x14ac:dyDescent="0.3">
      <c r="B5" s="215">
        <v>44228</v>
      </c>
      <c r="C5" s="164">
        <v>0</v>
      </c>
      <c r="D5" s="164">
        <v>2129</v>
      </c>
      <c r="E5" s="164">
        <v>9306</v>
      </c>
      <c r="F5" s="164">
        <v>0</v>
      </c>
    </row>
    <row r="6" spans="1:6" x14ac:dyDescent="0.3">
      <c r="B6" s="215">
        <v>44256</v>
      </c>
      <c r="C6" s="164">
        <v>0</v>
      </c>
      <c r="D6" s="164">
        <v>3762</v>
      </c>
      <c r="E6" s="164">
        <v>65079</v>
      </c>
      <c r="F6" s="164">
        <v>0</v>
      </c>
    </row>
    <row r="7" spans="1:6" x14ac:dyDescent="0.3">
      <c r="B7" s="215">
        <v>44287</v>
      </c>
      <c r="C7" s="164">
        <v>365289</v>
      </c>
      <c r="D7" s="164">
        <v>2680</v>
      </c>
      <c r="E7" s="164">
        <v>46037</v>
      </c>
      <c r="F7" s="164">
        <v>440386</v>
      </c>
    </row>
    <row r="8" spans="1:6" x14ac:dyDescent="0.3">
      <c r="B8" s="215">
        <v>44317</v>
      </c>
      <c r="C8" s="164">
        <v>192268</v>
      </c>
      <c r="D8" s="164">
        <v>2406</v>
      </c>
      <c r="E8" s="164">
        <v>33811</v>
      </c>
      <c r="F8" s="164">
        <v>976096</v>
      </c>
    </row>
    <row r="9" spans="1:6" x14ac:dyDescent="0.3">
      <c r="B9" s="215">
        <v>44348</v>
      </c>
      <c r="C9" s="164">
        <v>277396</v>
      </c>
      <c r="D9" s="164">
        <v>11176</v>
      </c>
      <c r="E9" s="164">
        <v>81773</v>
      </c>
      <c r="F9" s="164">
        <v>350020</v>
      </c>
    </row>
    <row r="10" spans="1:6" x14ac:dyDescent="0.3">
      <c r="B10" s="215">
        <v>44378</v>
      </c>
      <c r="C10" s="164">
        <v>512767</v>
      </c>
      <c r="D10" s="164">
        <v>5354</v>
      </c>
      <c r="E10" s="164">
        <v>60279</v>
      </c>
      <c r="F10" s="164">
        <v>0</v>
      </c>
    </row>
    <row r="11" spans="1:6" x14ac:dyDescent="0.3">
      <c r="B11" s="215">
        <v>44409</v>
      </c>
      <c r="C11" s="164">
        <v>570867</v>
      </c>
      <c r="D11" s="164">
        <v>7677</v>
      </c>
      <c r="E11" s="164">
        <v>85730</v>
      </c>
      <c r="F11" s="164">
        <v>610838</v>
      </c>
    </row>
    <row r="12" spans="1:6" x14ac:dyDescent="0.3">
      <c r="B12" s="215">
        <v>44440</v>
      </c>
      <c r="C12" s="164">
        <v>200495</v>
      </c>
      <c r="D12" s="164">
        <v>4556</v>
      </c>
      <c r="E12" s="164">
        <v>110428</v>
      </c>
      <c r="F12" s="164">
        <v>200495</v>
      </c>
    </row>
    <row r="13" spans="1:6" x14ac:dyDescent="0.3">
      <c r="B13" s="215">
        <v>44470</v>
      </c>
      <c r="C13" s="164">
        <v>253419</v>
      </c>
      <c r="D13" s="164">
        <v>10505</v>
      </c>
      <c r="E13" s="164">
        <v>53395</v>
      </c>
      <c r="F13" s="164">
        <v>147277</v>
      </c>
    </row>
    <row r="14" spans="1:6" x14ac:dyDescent="0.3">
      <c r="B14" s="215">
        <v>44501</v>
      </c>
      <c r="C14" s="164">
        <v>296291</v>
      </c>
      <c r="D14" s="164">
        <v>2104</v>
      </c>
      <c r="E14" s="164">
        <v>77481</v>
      </c>
      <c r="F14" s="164">
        <v>402433</v>
      </c>
    </row>
    <row r="15" spans="1:6" x14ac:dyDescent="0.3">
      <c r="B15" s="215">
        <v>44531</v>
      </c>
      <c r="C15" s="164">
        <v>742429</v>
      </c>
      <c r="D15" s="164">
        <v>5011</v>
      </c>
      <c r="E15" s="164">
        <v>175332</v>
      </c>
      <c r="F15" s="164">
        <v>742429</v>
      </c>
    </row>
    <row r="16" spans="1:6" x14ac:dyDescent="0.3">
      <c r="B16" s="215">
        <v>44562</v>
      </c>
      <c r="C16" s="164">
        <v>980686</v>
      </c>
      <c r="D16" s="164">
        <v>3783</v>
      </c>
      <c r="E16" s="164">
        <v>109542</v>
      </c>
      <c r="F16" s="164">
        <v>1541289</v>
      </c>
    </row>
    <row r="17" spans="2:6" x14ac:dyDescent="0.3">
      <c r="B17" s="215">
        <v>44593</v>
      </c>
      <c r="C17" s="164">
        <v>1396083</v>
      </c>
      <c r="D17" s="164">
        <v>11630</v>
      </c>
      <c r="E17" s="164">
        <v>127592</v>
      </c>
      <c r="F17" s="164">
        <v>763850</v>
      </c>
    </row>
    <row r="18" spans="2:6" x14ac:dyDescent="0.3">
      <c r="B18" s="215">
        <v>44621</v>
      </c>
      <c r="C18" s="164">
        <v>1045689</v>
      </c>
      <c r="D18" s="164">
        <v>9453</v>
      </c>
      <c r="E18" s="164">
        <v>107588</v>
      </c>
      <c r="F18" s="164">
        <v>1665528</v>
      </c>
    </row>
    <row r="19" spans="2:6" x14ac:dyDescent="0.3">
      <c r="B19" s="215">
        <v>44652</v>
      </c>
      <c r="C19" s="164">
        <v>970247</v>
      </c>
      <c r="D19" s="164">
        <v>8506</v>
      </c>
      <c r="E19" s="164">
        <v>81073</v>
      </c>
      <c r="F19" s="164">
        <v>43812</v>
      </c>
    </row>
    <row r="20" spans="2:6" x14ac:dyDescent="0.3">
      <c r="B20" s="215">
        <v>44682</v>
      </c>
      <c r="C20" s="164">
        <v>2526838</v>
      </c>
      <c r="D20" s="164">
        <v>16176</v>
      </c>
      <c r="E20" s="164">
        <v>189050</v>
      </c>
      <c r="F20" s="164">
        <v>3085455</v>
      </c>
    </row>
    <row r="21" spans="2:6" x14ac:dyDescent="0.3">
      <c r="B21" s="215">
        <v>44713</v>
      </c>
      <c r="C21" s="164">
        <v>868206</v>
      </c>
      <c r="D21" s="164">
        <v>7736</v>
      </c>
      <c r="E21" s="164">
        <v>176911</v>
      </c>
      <c r="F21" s="164">
        <v>1037844</v>
      </c>
    </row>
    <row r="22" spans="2:6" x14ac:dyDescent="0.3">
      <c r="B22" s="215">
        <v>44743</v>
      </c>
      <c r="C22" s="164">
        <v>706582</v>
      </c>
      <c r="D22" s="164">
        <v>5767</v>
      </c>
      <c r="E22" s="164">
        <v>219220</v>
      </c>
      <c r="F22" s="164">
        <v>41764</v>
      </c>
    </row>
    <row r="23" spans="2:6" x14ac:dyDescent="0.3">
      <c r="B23" s="215">
        <v>44774</v>
      </c>
      <c r="C23" s="164">
        <v>2579124</v>
      </c>
      <c r="D23" s="164">
        <v>7140</v>
      </c>
      <c r="E23" s="164">
        <v>270424</v>
      </c>
      <c r="F23" s="164">
        <v>1621862</v>
      </c>
    </row>
    <row r="24" spans="2:6" x14ac:dyDescent="0.3">
      <c r="B24" s="215">
        <v>44805</v>
      </c>
      <c r="C24" s="164">
        <v>1096162</v>
      </c>
      <c r="D24" s="164">
        <v>4531</v>
      </c>
      <c r="E24" s="164">
        <v>122823</v>
      </c>
      <c r="F24" s="164">
        <v>2584332</v>
      </c>
    </row>
    <row r="25" spans="2:6" x14ac:dyDescent="0.3">
      <c r="B25" s="215">
        <v>44835</v>
      </c>
      <c r="C25" s="164">
        <v>846648</v>
      </c>
      <c r="D25" s="164">
        <v>8166</v>
      </c>
      <c r="E25" s="164">
        <v>151318</v>
      </c>
      <c r="F25" s="164">
        <v>846648</v>
      </c>
    </row>
    <row r="26" spans="2:6" x14ac:dyDescent="0.3">
      <c r="B26" s="215">
        <v>44866</v>
      </c>
      <c r="C26" s="164">
        <v>1721862</v>
      </c>
      <c r="D26" s="164">
        <v>9422</v>
      </c>
      <c r="E26" s="164">
        <v>275194</v>
      </c>
      <c r="F26" s="164">
        <v>1008204</v>
      </c>
    </row>
    <row r="27" spans="2:6" x14ac:dyDescent="0.3">
      <c r="B27" s="215">
        <v>44896</v>
      </c>
      <c r="C27" s="164">
        <v>1778199</v>
      </c>
      <c r="D27" s="164">
        <v>17895</v>
      </c>
      <c r="E27" s="164">
        <v>379910</v>
      </c>
      <c r="F27" s="164">
        <v>2637738</v>
      </c>
    </row>
    <row r="28" spans="2:6" x14ac:dyDescent="0.3">
      <c r="B28" s="215">
        <v>44927</v>
      </c>
      <c r="C28" s="164">
        <v>1338705</v>
      </c>
      <c r="D28" s="164">
        <v>5797</v>
      </c>
      <c r="E28" s="164">
        <v>537511</v>
      </c>
      <c r="F28" s="164">
        <v>8555856</v>
      </c>
    </row>
    <row r="29" spans="2:6" x14ac:dyDescent="0.3">
      <c r="B29" s="215">
        <v>44958</v>
      </c>
      <c r="C29" s="164">
        <v>3800503</v>
      </c>
      <c r="D29" s="164">
        <v>6483</v>
      </c>
      <c r="E29" s="164">
        <v>829275</v>
      </c>
      <c r="F29" s="164">
        <v>15885813</v>
      </c>
    </row>
    <row r="30" spans="2:6" x14ac:dyDescent="0.3">
      <c r="B30" s="215">
        <v>44986</v>
      </c>
      <c r="C30" s="164">
        <v>1961149</v>
      </c>
      <c r="D30" s="164">
        <v>7282</v>
      </c>
      <c r="E30" s="164">
        <v>238897</v>
      </c>
      <c r="F30" s="164">
        <v>3346123</v>
      </c>
    </row>
    <row r="31" spans="2:6" x14ac:dyDescent="0.3">
      <c r="B31" s="215">
        <v>45017</v>
      </c>
      <c r="C31" s="164">
        <v>3103548</v>
      </c>
      <c r="D31" s="164">
        <v>2325</v>
      </c>
      <c r="E31" s="164">
        <v>152761</v>
      </c>
      <c r="F31" s="164">
        <v>3570004</v>
      </c>
    </row>
    <row r="32" spans="2:6" x14ac:dyDescent="0.3">
      <c r="B32" s="215">
        <v>45047</v>
      </c>
      <c r="C32" s="164">
        <v>3475861</v>
      </c>
      <c r="D32" s="164">
        <v>2263</v>
      </c>
      <c r="E32" s="164">
        <v>297289</v>
      </c>
      <c r="F32" s="164">
        <v>9249168</v>
      </c>
    </row>
    <row r="33" spans="2:12" x14ac:dyDescent="0.3">
      <c r="B33" s="215">
        <v>45078</v>
      </c>
      <c r="C33" s="164">
        <v>5261030</v>
      </c>
      <c r="D33" s="164">
        <v>9252</v>
      </c>
      <c r="E33" s="164">
        <v>237386</v>
      </c>
      <c r="F33" s="164">
        <v>10554160</v>
      </c>
    </row>
    <row r="34" spans="2:12" x14ac:dyDescent="0.3">
      <c r="B34" s="215">
        <v>45108</v>
      </c>
      <c r="C34" s="164">
        <v>3375293</v>
      </c>
      <c r="D34" s="164">
        <v>7920</v>
      </c>
      <c r="E34" s="164">
        <v>268517</v>
      </c>
      <c r="F34" s="164">
        <v>596271</v>
      </c>
    </row>
    <row r="35" spans="2:12" x14ac:dyDescent="0.3">
      <c r="B35" s="215">
        <v>45139</v>
      </c>
      <c r="C35" s="164">
        <v>4402982</v>
      </c>
      <c r="D35" s="164">
        <v>9305</v>
      </c>
      <c r="E35" s="164">
        <v>290253</v>
      </c>
      <c r="F35" s="164">
        <v>4729532</v>
      </c>
    </row>
    <row r="36" spans="2:12" x14ac:dyDescent="0.3">
      <c r="B36" s="215">
        <v>45170</v>
      </c>
      <c r="C36" s="164">
        <v>3921781</v>
      </c>
      <c r="D36" s="164">
        <v>9444</v>
      </c>
      <c r="E36" s="164">
        <v>233758</v>
      </c>
      <c r="F36" s="164">
        <v>8176122</v>
      </c>
    </row>
    <row r="37" spans="2:12" x14ac:dyDescent="0.3">
      <c r="B37" s="215">
        <v>45200</v>
      </c>
      <c r="C37" s="164">
        <v>639347</v>
      </c>
      <c r="D37" s="164">
        <v>2639</v>
      </c>
      <c r="E37" s="164">
        <v>243890</v>
      </c>
      <c r="F37" s="164">
        <v>5323754</v>
      </c>
    </row>
    <row r="38" spans="2:12" x14ac:dyDescent="0.3">
      <c r="B38" s="215">
        <v>45231</v>
      </c>
      <c r="C38" s="164">
        <v>1891637</v>
      </c>
      <c r="D38" s="164">
        <v>6572</v>
      </c>
      <c r="E38" s="164">
        <v>209951</v>
      </c>
      <c r="F38" s="164">
        <v>9626845</v>
      </c>
    </row>
    <row r="39" spans="2:12" x14ac:dyDescent="0.3">
      <c r="B39" s="215">
        <v>45261</v>
      </c>
      <c r="C39" s="164">
        <v>3156444</v>
      </c>
      <c r="D39" s="164">
        <v>0</v>
      </c>
      <c r="E39" s="164">
        <v>313249</v>
      </c>
      <c r="F39" s="164">
        <v>376586</v>
      </c>
    </row>
    <row r="42" spans="2:12" x14ac:dyDescent="0.3">
      <c r="C42" s="60" t="s">
        <v>10</v>
      </c>
      <c r="D42" s="61" t="s">
        <v>328</v>
      </c>
      <c r="E42" s="61" t="s">
        <v>303</v>
      </c>
      <c r="J42" s="60" t="s">
        <v>10</v>
      </c>
      <c r="K42" s="61" t="s">
        <v>304</v>
      </c>
      <c r="L42" s="61" t="s">
        <v>329</v>
      </c>
    </row>
    <row r="43" spans="2:12" x14ac:dyDescent="0.3">
      <c r="C43" s="227" t="s">
        <v>12</v>
      </c>
      <c r="D43" s="242">
        <v>3411221</v>
      </c>
      <c r="E43" s="242">
        <v>3869974</v>
      </c>
      <c r="J43" s="227" t="s">
        <v>12</v>
      </c>
      <c r="K43" s="227">
        <v>59428</v>
      </c>
      <c r="L43" s="242">
        <v>826501</v>
      </c>
    </row>
    <row r="44" spans="2:12" x14ac:dyDescent="0.3">
      <c r="C44" s="227" t="s">
        <v>13</v>
      </c>
      <c r="D44" s="242">
        <v>16516326</v>
      </c>
      <c r="E44" s="242">
        <v>16878326</v>
      </c>
      <c r="J44" s="227" t="s">
        <v>13</v>
      </c>
      <c r="K44" s="227">
        <v>110205</v>
      </c>
      <c r="L44" s="242">
        <v>2210645</v>
      </c>
    </row>
    <row r="45" spans="2:12" x14ac:dyDescent="0.3">
      <c r="C45" s="227" t="s">
        <v>14</v>
      </c>
      <c r="D45" s="242">
        <v>36328280</v>
      </c>
      <c r="E45" s="242">
        <v>79990234</v>
      </c>
      <c r="J45" s="227" t="s">
        <v>14</v>
      </c>
      <c r="K45" s="227">
        <v>69282</v>
      </c>
      <c r="L45" s="242">
        <v>3852737</v>
      </c>
    </row>
    <row r="46" spans="2:12" x14ac:dyDescent="0.3">
      <c r="C46" s="227" t="s">
        <v>11</v>
      </c>
      <c r="D46" s="242">
        <v>56255827</v>
      </c>
      <c r="E46" s="242">
        <v>100738534</v>
      </c>
      <c r="J46" s="227" t="s">
        <v>11</v>
      </c>
      <c r="K46" s="227">
        <v>238915</v>
      </c>
      <c r="L46" s="242">
        <v>6889883</v>
      </c>
    </row>
    <row r="48" spans="2:12" x14ac:dyDescent="0.3">
      <c r="C48" s="60" t="s">
        <v>10</v>
      </c>
      <c r="D48" s="61" t="s">
        <v>331</v>
      </c>
      <c r="E48" s="61" t="s">
        <v>305</v>
      </c>
      <c r="J48" s="60" t="s">
        <v>10</v>
      </c>
      <c r="K48" s="61" t="s">
        <v>306</v>
      </c>
      <c r="L48" s="61" t="s">
        <v>330</v>
      </c>
    </row>
    <row r="49" spans="3:13" x14ac:dyDescent="0.3">
      <c r="C49" s="242" t="s">
        <v>12</v>
      </c>
      <c r="D49" s="242">
        <v>284268.41666666669</v>
      </c>
      <c r="E49" s="242">
        <v>322497.83333333331</v>
      </c>
      <c r="J49" s="227" t="s">
        <v>12</v>
      </c>
      <c r="K49" s="242">
        <v>4952.333333333333</v>
      </c>
      <c r="L49" s="242">
        <v>68875.083333333328</v>
      </c>
    </row>
    <row r="50" spans="3:13" x14ac:dyDescent="0.3">
      <c r="C50" s="242" t="s">
        <v>13</v>
      </c>
      <c r="D50" s="242">
        <v>1376360.5</v>
      </c>
      <c r="E50" s="242">
        <v>1406527.1666666667</v>
      </c>
      <c r="J50" s="227" t="s">
        <v>13</v>
      </c>
      <c r="K50" s="242">
        <v>9183.75</v>
      </c>
      <c r="L50" s="242">
        <v>184220.41666666666</v>
      </c>
    </row>
    <row r="51" spans="3:13" x14ac:dyDescent="0.3">
      <c r="C51" s="242" t="s">
        <v>14</v>
      </c>
      <c r="D51" s="242">
        <v>3027356.6666666665</v>
      </c>
      <c r="E51" s="242">
        <v>6665852.833333333</v>
      </c>
      <c r="J51" s="227" t="s">
        <v>14</v>
      </c>
      <c r="K51" s="242">
        <v>5773.5</v>
      </c>
      <c r="L51" s="242">
        <v>321061.41666666669</v>
      </c>
    </row>
    <row r="52" spans="3:13" x14ac:dyDescent="0.3">
      <c r="C52" s="62" t="s">
        <v>11</v>
      </c>
      <c r="D52" s="242">
        <v>1562661.861111111</v>
      </c>
      <c r="E52" s="242">
        <v>2798292.611111111</v>
      </c>
      <c r="J52" s="227" t="s">
        <v>11</v>
      </c>
      <c r="K52" s="242">
        <v>6636.5277777777774</v>
      </c>
      <c r="L52" s="242">
        <v>191385.63888888888</v>
      </c>
    </row>
    <row r="54" spans="3:13" x14ac:dyDescent="0.3">
      <c r="C54" s="296" t="s">
        <v>307</v>
      </c>
      <c r="D54" s="296"/>
      <c r="E54" s="296"/>
      <c r="F54" s="296"/>
      <c r="J54" s="296" t="s">
        <v>308</v>
      </c>
      <c r="K54" s="296"/>
      <c r="L54" s="296"/>
      <c r="M54" s="296"/>
    </row>
    <row r="55" spans="3:13" x14ac:dyDescent="0.3">
      <c r="C55" s="171" t="s">
        <v>17</v>
      </c>
      <c r="D55" s="172" t="s">
        <v>327</v>
      </c>
      <c r="E55" s="172" t="s">
        <v>250</v>
      </c>
      <c r="F55" s="171" t="s">
        <v>309</v>
      </c>
      <c r="G55" s="214"/>
      <c r="J55" s="171" t="s">
        <v>17</v>
      </c>
      <c r="K55" s="172" t="s">
        <v>248</v>
      </c>
      <c r="L55" s="172" t="s">
        <v>249</v>
      </c>
      <c r="M55" s="171" t="s">
        <v>310</v>
      </c>
    </row>
    <row r="56" spans="3:13" x14ac:dyDescent="0.3">
      <c r="C56" s="167" t="str">
        <f>'Clicks &amp; Views'!C43</f>
        <v>2021</v>
      </c>
      <c r="D56" s="164">
        <f>'Clicks &amp; Views'!D43</f>
        <v>3411221</v>
      </c>
      <c r="E56" s="164">
        <f>'Clicks &amp; Views'!E43</f>
        <v>3869974</v>
      </c>
      <c r="F56" s="164">
        <f>SUM(D56:E56)</f>
        <v>7281195</v>
      </c>
      <c r="J56" s="167" t="str">
        <f>'Clicks &amp; Views'!J43</f>
        <v>2021</v>
      </c>
      <c r="K56" s="164">
        <f>'Clicks &amp; Views'!K43</f>
        <v>59428</v>
      </c>
      <c r="L56" s="164">
        <f>'Clicks &amp; Views'!L43</f>
        <v>826501</v>
      </c>
      <c r="M56" s="164">
        <f>SUM(K56:L56)</f>
        <v>885929</v>
      </c>
    </row>
    <row r="57" spans="3:13" x14ac:dyDescent="0.3">
      <c r="C57" s="167" t="str">
        <f>'Clicks &amp; Views'!C44</f>
        <v>2022</v>
      </c>
      <c r="D57" s="164">
        <f>'Clicks &amp; Views'!D44</f>
        <v>16516326</v>
      </c>
      <c r="E57" s="164">
        <f>'Clicks &amp; Views'!E44</f>
        <v>16878326</v>
      </c>
      <c r="F57" s="164">
        <f t="shared" ref="F57:F58" si="0">SUM(D57:E57)</f>
        <v>33394652</v>
      </c>
      <c r="J57" s="167" t="str">
        <f>'Clicks &amp; Views'!J44</f>
        <v>2022</v>
      </c>
      <c r="K57" s="164">
        <f>'Clicks &amp; Views'!K44</f>
        <v>110205</v>
      </c>
      <c r="L57" s="164">
        <f>'Clicks &amp; Views'!L44</f>
        <v>2210645</v>
      </c>
      <c r="M57" s="164">
        <f>SUM(K57:L57)</f>
        <v>2320850</v>
      </c>
    </row>
    <row r="58" spans="3:13" x14ac:dyDescent="0.3">
      <c r="C58" s="167" t="str">
        <f>'Clicks &amp; Views'!C45</f>
        <v>2023</v>
      </c>
      <c r="D58" s="164">
        <f>'Clicks &amp; Views'!D45</f>
        <v>36328280</v>
      </c>
      <c r="E58" s="164">
        <f>'Clicks &amp; Views'!E45</f>
        <v>79990234</v>
      </c>
      <c r="F58" s="164">
        <f t="shared" si="0"/>
        <v>116318514</v>
      </c>
      <c r="J58" s="167" t="str">
        <f>'Clicks &amp; Views'!J45</f>
        <v>2023</v>
      </c>
      <c r="K58" s="164">
        <f>'Clicks &amp; Views'!K45</f>
        <v>69282</v>
      </c>
      <c r="L58" s="164">
        <f>'Clicks &amp; Views'!L45</f>
        <v>3852737</v>
      </c>
      <c r="M58" s="164">
        <f>SUM(K58:L58)</f>
        <v>3922019</v>
      </c>
    </row>
    <row r="60" spans="3:13" x14ac:dyDescent="0.3">
      <c r="C60" s="296" t="s">
        <v>311</v>
      </c>
      <c r="D60" s="296"/>
      <c r="E60" s="296"/>
      <c r="F60" s="296"/>
      <c r="J60" s="296" t="s">
        <v>312</v>
      </c>
      <c r="K60" s="296"/>
      <c r="L60" s="296"/>
      <c r="M60" s="296"/>
    </row>
    <row r="61" spans="3:13" x14ac:dyDescent="0.3">
      <c r="C61" s="169" t="s">
        <v>17</v>
      </c>
      <c r="D61" s="172" t="s">
        <v>327</v>
      </c>
      <c r="E61" s="172" t="s">
        <v>250</v>
      </c>
      <c r="F61" s="170" t="s">
        <v>309</v>
      </c>
      <c r="J61" s="169" t="s">
        <v>17</v>
      </c>
      <c r="K61" s="172" t="s">
        <v>248</v>
      </c>
      <c r="L61" s="172" t="s">
        <v>249</v>
      </c>
      <c r="M61" s="169" t="s">
        <v>310</v>
      </c>
    </row>
    <row r="62" spans="3:13" x14ac:dyDescent="0.3">
      <c r="C62" s="167">
        <v>2021</v>
      </c>
      <c r="D62" s="179">
        <f>D56/$F$56</f>
        <v>0.46849741010919221</v>
      </c>
      <c r="E62" s="179">
        <f>E56/$F$56</f>
        <v>0.53150258989080779</v>
      </c>
      <c r="F62" s="174">
        <f>SUM(D62:E62)</f>
        <v>1</v>
      </c>
      <c r="J62" s="167">
        <v>2021</v>
      </c>
      <c r="K62" s="179">
        <f>K56/$M$56</f>
        <v>6.7079867574038096E-2</v>
      </c>
      <c r="L62" s="179">
        <f>L56/$M$56</f>
        <v>0.93292013242596195</v>
      </c>
      <c r="M62" s="179">
        <f>SUM(K62:L62)</f>
        <v>1</v>
      </c>
    </row>
    <row r="63" spans="3:13" x14ac:dyDescent="0.3">
      <c r="C63" s="167">
        <v>2022</v>
      </c>
      <c r="D63" s="179">
        <f>D57/$F$57</f>
        <v>0.49457997046952307</v>
      </c>
      <c r="E63" s="179">
        <f>E57/$F$57</f>
        <v>0.50542002953047693</v>
      </c>
      <c r="F63" s="174">
        <f t="shared" ref="F63:F64" si="1">SUM(D63:E63)</f>
        <v>1</v>
      </c>
      <c r="J63" s="167">
        <v>2022</v>
      </c>
      <c r="K63" s="179">
        <f>K57/$M$57</f>
        <v>4.7484757739621263E-2</v>
      </c>
      <c r="L63" s="179">
        <f>L57/$M$57</f>
        <v>0.95251524226037876</v>
      </c>
      <c r="M63" s="179">
        <f t="shared" ref="M63:M64" si="2">SUM(K63:L63)</f>
        <v>1</v>
      </c>
    </row>
    <row r="64" spans="3:13" x14ac:dyDescent="0.3">
      <c r="C64" s="167">
        <v>2023</v>
      </c>
      <c r="D64" s="179">
        <f>D58/$F$58</f>
        <v>0.31231726361291035</v>
      </c>
      <c r="E64" s="179">
        <f>E58/$F$58</f>
        <v>0.68768273638708965</v>
      </c>
      <c r="F64" s="174">
        <f t="shared" si="1"/>
        <v>1</v>
      </c>
      <c r="J64" s="167">
        <v>2023</v>
      </c>
      <c r="K64" s="179">
        <f>K58/$M$58</f>
        <v>1.7664881276709777E-2</v>
      </c>
      <c r="L64" s="179">
        <f>L58/$M$58</f>
        <v>0.98233511872329027</v>
      </c>
      <c r="M64" s="179">
        <f t="shared" si="2"/>
        <v>1</v>
      </c>
    </row>
    <row r="66" spans="3:12" x14ac:dyDescent="0.3">
      <c r="C66" s="296" t="s">
        <v>313</v>
      </c>
      <c r="D66" s="296"/>
      <c r="E66" s="296"/>
      <c r="F66" s="192"/>
      <c r="J66" s="296" t="s">
        <v>314</v>
      </c>
      <c r="K66" s="296"/>
      <c r="L66" s="296"/>
    </row>
    <row r="67" spans="3:12" x14ac:dyDescent="0.3">
      <c r="C67" s="169" t="s">
        <v>17</v>
      </c>
      <c r="D67" s="172" t="s">
        <v>327</v>
      </c>
      <c r="E67" s="172" t="s">
        <v>250</v>
      </c>
      <c r="J67" s="169" t="s">
        <v>17</v>
      </c>
      <c r="K67" s="172" t="s">
        <v>248</v>
      </c>
      <c r="L67" s="172" t="s">
        <v>249</v>
      </c>
    </row>
    <row r="68" spans="3:12" x14ac:dyDescent="0.3">
      <c r="C68" s="164" t="str">
        <f>'Clicks &amp; Views'!C49</f>
        <v>2021</v>
      </c>
      <c r="D68" s="164">
        <f>'Clicks &amp; Views'!D49</f>
        <v>284268.41666666669</v>
      </c>
      <c r="E68" s="164">
        <f>'Clicks &amp; Views'!E49</f>
        <v>322497.83333333331</v>
      </c>
      <c r="J68" s="167" t="str">
        <f>'Clicks &amp; Views'!J49</f>
        <v>2021</v>
      </c>
      <c r="K68" s="164">
        <f>'Clicks &amp; Views'!K49</f>
        <v>4952.333333333333</v>
      </c>
      <c r="L68" s="164">
        <f>'Clicks &amp; Views'!L49</f>
        <v>68875.083333333328</v>
      </c>
    </row>
    <row r="69" spans="3:12" x14ac:dyDescent="0.3">
      <c r="C69" s="164" t="str">
        <f>'Clicks &amp; Views'!C50</f>
        <v>2022</v>
      </c>
      <c r="D69" s="164">
        <f>'Clicks &amp; Views'!D50</f>
        <v>1376360.5</v>
      </c>
      <c r="E69" s="164">
        <f>'Clicks &amp; Views'!E50</f>
        <v>1406527.1666666667</v>
      </c>
      <c r="J69" s="167" t="str">
        <f>'Clicks &amp; Views'!J50</f>
        <v>2022</v>
      </c>
      <c r="K69" s="164">
        <f>'Clicks &amp; Views'!K50</f>
        <v>9183.75</v>
      </c>
      <c r="L69" s="164">
        <f>'Clicks &amp; Views'!L50</f>
        <v>184220.41666666666</v>
      </c>
    </row>
    <row r="70" spans="3:12" x14ac:dyDescent="0.3">
      <c r="C70" s="164" t="str">
        <f>'Clicks &amp; Views'!C51</f>
        <v>2023</v>
      </c>
      <c r="D70" s="164">
        <f>'Clicks &amp; Views'!D51</f>
        <v>3027356.6666666665</v>
      </c>
      <c r="E70" s="164">
        <f>'Clicks &amp; Views'!E51</f>
        <v>6665852.833333333</v>
      </c>
      <c r="J70" s="167" t="str">
        <f>'Clicks &amp; Views'!J51</f>
        <v>2023</v>
      </c>
      <c r="K70" s="164">
        <f>'Clicks &amp; Views'!K51</f>
        <v>5773.5</v>
      </c>
      <c r="L70" s="164">
        <f>'Clicks &amp; Views'!L51</f>
        <v>321061.41666666669</v>
      </c>
    </row>
  </sheetData>
  <mergeCells count="6">
    <mergeCell ref="C54:F54"/>
    <mergeCell ref="J54:M54"/>
    <mergeCell ref="C60:F60"/>
    <mergeCell ref="J60:M60"/>
    <mergeCell ref="C66:E66"/>
    <mergeCell ref="J66:L66"/>
  </mergeCells>
  <hyperlinks>
    <hyperlink ref="A1" location="Index!A1" display="Back to Index" xr:uid="{9D41ADE5-676D-4BC1-8462-46CFC9FBB9F9}"/>
  </hyperlinks>
  <pageMargins left="0.7" right="0.7" top="0.75" bottom="0.75" header="0.3" footer="0.3"/>
  <drawing r:id="rId5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63128-EB21-4498-ADC7-21C57681ADAE}">
  <dimension ref="A1:H53"/>
  <sheetViews>
    <sheetView topLeftCell="A28" workbookViewId="0">
      <selection activeCell="C28" sqref="C28"/>
    </sheetView>
  </sheetViews>
  <sheetFormatPr defaultRowHeight="14.4" x14ac:dyDescent="0.3"/>
  <cols>
    <col min="1" max="3" width="8.88671875" style="149"/>
    <col min="4" max="4" width="14.6640625" style="149" bestFit="1" customWidth="1"/>
    <col min="5" max="5" width="13.77734375" style="149" bestFit="1" customWidth="1"/>
    <col min="6" max="6" width="14.77734375" style="149" bestFit="1" customWidth="1"/>
    <col min="7" max="7" width="13.44140625" style="149" bestFit="1" customWidth="1"/>
    <col min="8" max="8" width="33.6640625" style="149" bestFit="1" customWidth="1"/>
    <col min="9" max="16384" width="8.88671875" style="149"/>
  </cols>
  <sheetData>
    <row r="1" spans="1:8" x14ac:dyDescent="0.3">
      <c r="A1" s="56" t="s">
        <v>116</v>
      </c>
    </row>
    <row r="3" spans="1:8" x14ac:dyDescent="0.3">
      <c r="D3" s="216" t="s">
        <v>5</v>
      </c>
      <c r="E3" s="217" t="s">
        <v>332</v>
      </c>
      <c r="F3" s="217" t="s">
        <v>183</v>
      </c>
      <c r="G3" s="217" t="s">
        <v>186</v>
      </c>
      <c r="H3" s="218" t="s">
        <v>336</v>
      </c>
    </row>
    <row r="4" spans="1:8" x14ac:dyDescent="0.3">
      <c r="D4" s="162">
        <v>44197</v>
      </c>
      <c r="E4" s="164">
        <v>105967.30370768592</v>
      </c>
      <c r="F4" s="164">
        <v>1974.0744421302811</v>
      </c>
      <c r="G4" s="164">
        <v>136852.28888990352</v>
      </c>
      <c r="H4" s="164">
        <v>57253.601095999999</v>
      </c>
    </row>
    <row r="5" spans="1:8" x14ac:dyDescent="0.3">
      <c r="D5" s="162">
        <v>44228</v>
      </c>
      <c r="E5" s="164">
        <v>108336.72378393212</v>
      </c>
      <c r="F5" s="164">
        <v>0</v>
      </c>
      <c r="G5" s="164">
        <v>116321.26260988947</v>
      </c>
      <c r="H5" s="164">
        <v>29035.200000000001</v>
      </c>
    </row>
    <row r="6" spans="1:8" x14ac:dyDescent="0.3">
      <c r="D6" s="162">
        <v>44256</v>
      </c>
      <c r="E6" s="164">
        <v>191465.35488038915</v>
      </c>
      <c r="F6" s="164">
        <v>0</v>
      </c>
      <c r="G6" s="164">
        <v>171548.49492727182</v>
      </c>
      <c r="H6" s="164">
        <v>20651.68</v>
      </c>
    </row>
    <row r="7" spans="1:8" x14ac:dyDescent="0.3">
      <c r="D7" s="162">
        <v>44287</v>
      </c>
      <c r="E7" s="164">
        <v>150823.57420857705</v>
      </c>
      <c r="F7" s="164">
        <v>0</v>
      </c>
      <c r="G7" s="164">
        <v>190286.6652854397</v>
      </c>
      <c r="H7" s="164">
        <v>29976.713072999999</v>
      </c>
    </row>
    <row r="8" spans="1:8" x14ac:dyDescent="0.3">
      <c r="D8" s="162">
        <v>44317</v>
      </c>
      <c r="E8" s="164">
        <v>159207.72287614652</v>
      </c>
      <c r="F8" s="164">
        <v>0</v>
      </c>
      <c r="G8" s="164">
        <v>176892.02166078618</v>
      </c>
      <c r="H8" s="164">
        <v>38167.579919999996</v>
      </c>
    </row>
    <row r="9" spans="1:8" x14ac:dyDescent="0.3">
      <c r="D9" s="162">
        <v>44348</v>
      </c>
      <c r="E9" s="164">
        <v>189935.89602271206</v>
      </c>
      <c r="F9" s="164">
        <v>0</v>
      </c>
      <c r="G9" s="164">
        <v>174151.93112480018</v>
      </c>
      <c r="H9" s="164">
        <v>24471.334423</v>
      </c>
    </row>
    <row r="10" spans="1:8" x14ac:dyDescent="0.3">
      <c r="D10" s="162">
        <v>44378</v>
      </c>
      <c r="E10" s="164">
        <v>257447.02736377937</v>
      </c>
      <c r="F10" s="164">
        <v>0</v>
      </c>
      <c r="G10" s="164">
        <v>117205.08490687046</v>
      </c>
      <c r="H10" s="164">
        <v>28486.372318000002</v>
      </c>
    </row>
    <row r="11" spans="1:8" x14ac:dyDescent="0.3">
      <c r="D11" s="162">
        <v>44409</v>
      </c>
      <c r="E11" s="164">
        <v>224315.69808175994</v>
      </c>
      <c r="F11" s="164">
        <v>0</v>
      </c>
      <c r="G11" s="164">
        <v>133753.94081086718</v>
      </c>
      <c r="H11" s="164">
        <v>8516.77</v>
      </c>
    </row>
    <row r="12" spans="1:8" x14ac:dyDescent="0.3">
      <c r="D12" s="162">
        <v>44440</v>
      </c>
      <c r="E12" s="164">
        <v>200548.43879731299</v>
      </c>
      <c r="F12" s="164">
        <v>0</v>
      </c>
      <c r="G12" s="164">
        <v>173051.78289031528</v>
      </c>
      <c r="H12" s="164">
        <v>28717.346717</v>
      </c>
    </row>
    <row r="13" spans="1:8" x14ac:dyDescent="0.3">
      <c r="D13" s="162">
        <v>44470</v>
      </c>
      <c r="E13" s="164">
        <v>208921.46998743914</v>
      </c>
      <c r="F13" s="164">
        <v>0</v>
      </c>
      <c r="G13" s="164">
        <v>196373.37968796742</v>
      </c>
      <c r="H13" s="164">
        <v>23558.896000000001</v>
      </c>
    </row>
    <row r="14" spans="1:8" x14ac:dyDescent="0.3">
      <c r="D14" s="162">
        <v>44501</v>
      </c>
      <c r="E14" s="164">
        <v>206513.67456697693</v>
      </c>
      <c r="F14" s="164">
        <v>0</v>
      </c>
      <c r="G14" s="164">
        <v>159955.71230810805</v>
      </c>
      <c r="H14" s="164">
        <v>41558.864000000001</v>
      </c>
    </row>
    <row r="15" spans="1:8" x14ac:dyDescent="0.3">
      <c r="D15" s="162">
        <v>44531</v>
      </c>
      <c r="E15" s="164">
        <v>184560.60865055621</v>
      </c>
      <c r="F15" s="164">
        <v>0</v>
      </c>
      <c r="G15" s="164">
        <v>123938.26468587348</v>
      </c>
      <c r="H15" s="164">
        <v>36960</v>
      </c>
    </row>
    <row r="16" spans="1:8" x14ac:dyDescent="0.3">
      <c r="D16" s="162">
        <v>44562</v>
      </c>
      <c r="E16" s="164">
        <v>175432.71857923461</v>
      </c>
      <c r="F16" s="164">
        <v>0</v>
      </c>
      <c r="G16" s="164">
        <v>108800.75136612031</v>
      </c>
      <c r="H16" s="164">
        <v>23110</v>
      </c>
    </row>
    <row r="17" spans="4:8" x14ac:dyDescent="0.3">
      <c r="D17" s="162">
        <v>44593</v>
      </c>
      <c r="E17" s="164">
        <v>197489.22142091364</v>
      </c>
      <c r="F17" s="164">
        <v>0</v>
      </c>
      <c r="G17" s="164">
        <v>109261.96098301017</v>
      </c>
      <c r="H17" s="164">
        <v>31939.024000000001</v>
      </c>
    </row>
    <row r="18" spans="4:8" x14ac:dyDescent="0.3">
      <c r="D18" s="162">
        <v>44621</v>
      </c>
      <c r="E18" s="164">
        <v>219819.73131026886</v>
      </c>
      <c r="F18" s="164">
        <v>0</v>
      </c>
      <c r="G18" s="164">
        <v>158288.41614482531</v>
      </c>
      <c r="H18" s="164">
        <v>27054.705600000001</v>
      </c>
    </row>
    <row r="19" spans="4:8" x14ac:dyDescent="0.3">
      <c r="D19" s="162">
        <v>44652</v>
      </c>
      <c r="E19" s="164">
        <v>196888.48880461245</v>
      </c>
      <c r="F19" s="164">
        <v>1095.6591341906176</v>
      </c>
      <c r="G19" s="164">
        <v>146388.51991163264</v>
      </c>
      <c r="H19" s="164">
        <v>35190.887999999999</v>
      </c>
    </row>
    <row r="20" spans="4:8" x14ac:dyDescent="0.3">
      <c r="D20" s="162">
        <v>44682</v>
      </c>
      <c r="E20" s="164">
        <v>158745.69683382829</v>
      </c>
      <c r="F20" s="164">
        <v>512.88780806013722</v>
      </c>
      <c r="G20" s="164">
        <v>136219.05129051051</v>
      </c>
      <c r="H20" s="164">
        <v>27539.54</v>
      </c>
    </row>
    <row r="21" spans="4:8" x14ac:dyDescent="0.3">
      <c r="D21" s="162">
        <v>44713</v>
      </c>
      <c r="E21" s="164">
        <v>178874.73150527573</v>
      </c>
      <c r="F21" s="164">
        <v>507.98370152888361</v>
      </c>
      <c r="G21" s="164">
        <v>121526.99519249075</v>
      </c>
      <c r="H21" s="164">
        <v>26321.727999999999</v>
      </c>
    </row>
    <row r="22" spans="4:8" x14ac:dyDescent="0.3">
      <c r="D22" s="162">
        <v>44743</v>
      </c>
      <c r="E22" s="164">
        <v>227375.15312902414</v>
      </c>
      <c r="F22" s="164">
        <v>461.12223911913952</v>
      </c>
      <c r="G22" s="164">
        <v>161518.45142156247</v>
      </c>
      <c r="H22" s="164">
        <v>26001.626400000001</v>
      </c>
    </row>
    <row r="23" spans="4:8" x14ac:dyDescent="0.3">
      <c r="D23" s="162">
        <v>44774</v>
      </c>
      <c r="E23" s="164">
        <v>256512.18491765371</v>
      </c>
      <c r="F23" s="164">
        <v>666.52044730210287</v>
      </c>
      <c r="G23" s="164">
        <v>234931.19434671346</v>
      </c>
      <c r="H23" s="164">
        <v>39351.304049999999</v>
      </c>
    </row>
    <row r="24" spans="4:8" x14ac:dyDescent="0.3">
      <c r="D24" s="162">
        <v>44805</v>
      </c>
      <c r="E24" s="164">
        <v>227039.0340475268</v>
      </c>
      <c r="F24" s="164">
        <v>97.973634956993152</v>
      </c>
      <c r="G24" s="164">
        <v>228272.99508780439</v>
      </c>
      <c r="H24" s="164">
        <v>30910.616979999999</v>
      </c>
    </row>
    <row r="25" spans="4:8" x14ac:dyDescent="0.3">
      <c r="D25" s="162">
        <v>44835</v>
      </c>
      <c r="E25" s="164">
        <v>242627.34649583642</v>
      </c>
      <c r="F25" s="164">
        <v>176.13637214870133</v>
      </c>
      <c r="G25" s="164">
        <v>254496.18458249688</v>
      </c>
      <c r="H25" s="164">
        <v>9925</v>
      </c>
    </row>
    <row r="26" spans="4:8" x14ac:dyDescent="0.3">
      <c r="D26" s="162">
        <v>44866</v>
      </c>
      <c r="E26" s="164">
        <v>211905.29046713095</v>
      </c>
      <c r="F26" s="164">
        <v>5117.5266083679689</v>
      </c>
      <c r="G26" s="164">
        <v>175354.34560281888</v>
      </c>
      <c r="H26" s="164">
        <v>50802.396029999996</v>
      </c>
    </row>
    <row r="27" spans="4:8" x14ac:dyDescent="0.3">
      <c r="D27" s="162">
        <v>44896</v>
      </c>
      <c r="E27" s="164">
        <v>197263.94913503234</v>
      </c>
      <c r="F27" s="164">
        <v>39695.924665111917</v>
      </c>
      <c r="G27" s="164">
        <v>167162.27886812307</v>
      </c>
      <c r="H27" s="164">
        <v>37869.209480000005</v>
      </c>
    </row>
    <row r="28" spans="4:8" x14ac:dyDescent="0.3">
      <c r="D28" s="162">
        <v>44927</v>
      </c>
      <c r="E28" s="164">
        <v>202425.38517569815</v>
      </c>
      <c r="F28" s="164">
        <v>10491.927128486705</v>
      </c>
      <c r="G28" s="164">
        <v>166839.61821575722</v>
      </c>
      <c r="H28" s="164">
        <v>27253.413209999999</v>
      </c>
    </row>
    <row r="29" spans="4:8" x14ac:dyDescent="0.3">
      <c r="D29" s="162">
        <v>44958</v>
      </c>
      <c r="E29" s="164">
        <v>228837.76322069819</v>
      </c>
      <c r="F29" s="164">
        <v>10782.988718092052</v>
      </c>
      <c r="G29" s="164">
        <v>189448.37123374204</v>
      </c>
      <c r="H29" s="164">
        <v>61457.05212</v>
      </c>
    </row>
    <row r="30" spans="4:8" x14ac:dyDescent="0.3">
      <c r="D30" s="162">
        <v>44986</v>
      </c>
      <c r="E30" s="164">
        <v>191699.71371394757</v>
      </c>
      <c r="F30" s="164">
        <v>92752.566598568694</v>
      </c>
      <c r="G30" s="164">
        <v>218577.74221534556</v>
      </c>
      <c r="H30" s="164">
        <v>6010</v>
      </c>
    </row>
    <row r="31" spans="4:8" x14ac:dyDescent="0.3">
      <c r="D31" s="162">
        <v>45017</v>
      </c>
      <c r="E31" s="164">
        <v>168406.5005898716</v>
      </c>
      <c r="F31" s="164">
        <v>93698.590275214301</v>
      </c>
      <c r="G31" s="164">
        <v>192200.44067824382</v>
      </c>
      <c r="H31" s="164">
        <v>51407.166400000002</v>
      </c>
    </row>
    <row r="32" spans="4:8" x14ac:dyDescent="0.3">
      <c r="D32" s="162">
        <v>45047</v>
      </c>
      <c r="E32" s="164">
        <v>217437.63542648891</v>
      </c>
      <c r="F32" s="164">
        <v>111304.14203901468</v>
      </c>
      <c r="G32" s="164">
        <v>222321.19022959532</v>
      </c>
      <c r="H32" s="164">
        <v>17333.0664</v>
      </c>
    </row>
    <row r="33" spans="4:8" x14ac:dyDescent="0.3">
      <c r="D33" s="162">
        <v>45078</v>
      </c>
      <c r="E33" s="164">
        <v>225069.87761555079</v>
      </c>
      <c r="F33" s="164">
        <v>161103.11236299362</v>
      </c>
      <c r="G33" s="164">
        <v>214666.69978650051</v>
      </c>
      <c r="H33" s="164">
        <v>26113.866399999999</v>
      </c>
    </row>
    <row r="34" spans="4:8" x14ac:dyDescent="0.3">
      <c r="D34" s="162">
        <v>45108</v>
      </c>
      <c r="E34" s="164">
        <v>177651.30932203747</v>
      </c>
      <c r="F34" s="164">
        <v>104983.41218590274</v>
      </c>
      <c r="G34" s="164">
        <v>191368.16711283833</v>
      </c>
      <c r="H34" s="164">
        <v>50291.367200000001</v>
      </c>
    </row>
    <row r="35" spans="4:8" x14ac:dyDescent="0.3">
      <c r="D35" s="162">
        <v>45139</v>
      </c>
      <c r="E35" s="164">
        <v>169624.99232126074</v>
      </c>
      <c r="F35" s="164">
        <v>22072.8199612764</v>
      </c>
      <c r="G35" s="164">
        <v>220666.49884491181</v>
      </c>
      <c r="H35" s="164">
        <v>11288.9668</v>
      </c>
    </row>
    <row r="36" spans="4:8" x14ac:dyDescent="0.3">
      <c r="D36" s="162">
        <v>45170</v>
      </c>
      <c r="E36" s="164">
        <v>242453.43683021024</v>
      </c>
      <c r="F36" s="164">
        <v>3016.5121534591399</v>
      </c>
      <c r="G36" s="164">
        <v>164448.56757480392</v>
      </c>
      <c r="H36" s="164">
        <v>50372.132800000007</v>
      </c>
    </row>
    <row r="37" spans="4:8" x14ac:dyDescent="0.3">
      <c r="D37" s="162">
        <v>45200</v>
      </c>
      <c r="E37" s="164">
        <v>274771.98194780748</v>
      </c>
      <c r="F37" s="164">
        <v>6072.129947997475</v>
      </c>
      <c r="G37" s="164">
        <v>165890.47537507667</v>
      </c>
      <c r="H37" s="164">
        <v>41434.5648</v>
      </c>
    </row>
    <row r="38" spans="4:8" x14ac:dyDescent="0.3">
      <c r="D38" s="162">
        <v>45231</v>
      </c>
      <c r="E38" s="164">
        <v>229518.88600990945</v>
      </c>
      <c r="F38" s="164">
        <v>3795.3757753106729</v>
      </c>
      <c r="G38" s="164">
        <v>159514.19487077571</v>
      </c>
      <c r="H38" s="164">
        <v>34523.199999999997</v>
      </c>
    </row>
    <row r="39" spans="4:8" x14ac:dyDescent="0.3">
      <c r="D39" s="162">
        <v>45261</v>
      </c>
      <c r="E39" s="164">
        <v>186871.10577212617</v>
      </c>
      <c r="F39" s="164">
        <v>10483.678494423504</v>
      </c>
      <c r="G39" s="164">
        <v>127945.78909067885</v>
      </c>
      <c r="H39" s="164">
        <v>33900</v>
      </c>
    </row>
    <row r="43" spans="4:8" x14ac:dyDescent="0.3">
      <c r="D43" s="228" t="s">
        <v>10</v>
      </c>
      <c r="E43" s="227" t="s">
        <v>333</v>
      </c>
      <c r="F43" s="227" t="s">
        <v>334</v>
      </c>
      <c r="G43" s="227" t="s">
        <v>335</v>
      </c>
      <c r="H43" s="227" t="s">
        <v>337</v>
      </c>
    </row>
    <row r="44" spans="4:8" x14ac:dyDescent="0.3">
      <c r="D44" s="227" t="s">
        <v>12</v>
      </c>
      <c r="E44" s="242">
        <v>2188043.4929272677</v>
      </c>
      <c r="F44" s="242">
        <v>1974.0744421302811</v>
      </c>
      <c r="G44" s="242">
        <v>1870330.8297880925</v>
      </c>
      <c r="H44" s="242">
        <v>367354.35754699999</v>
      </c>
    </row>
    <row r="45" spans="4:8" x14ac:dyDescent="0.3">
      <c r="D45" s="227" t="s">
        <v>13</v>
      </c>
      <c r="E45" s="242">
        <v>2489973.546646338</v>
      </c>
      <c r="F45" s="242">
        <v>48331.734610786458</v>
      </c>
      <c r="G45" s="242">
        <v>2002221.1447981088</v>
      </c>
      <c r="H45" s="242">
        <v>366016.03854000004</v>
      </c>
    </row>
    <row r="46" spans="4:8" x14ac:dyDescent="0.3">
      <c r="D46" s="227" t="s">
        <v>14</v>
      </c>
      <c r="E46" s="242">
        <v>2514768.587945607</v>
      </c>
      <c r="F46" s="242">
        <v>630557.25564073992</v>
      </c>
      <c r="G46" s="242">
        <v>2233887.7552282698</v>
      </c>
      <c r="H46" s="242">
        <v>411384.79613000003</v>
      </c>
    </row>
    <row r="47" spans="4:8" x14ac:dyDescent="0.3">
      <c r="D47" s="227" t="s">
        <v>11</v>
      </c>
      <c r="E47" s="242">
        <v>7192785.6275192127</v>
      </c>
      <c r="F47" s="242">
        <v>680863.06469365663</v>
      </c>
      <c r="G47" s="242">
        <v>6106439.7298144717</v>
      </c>
      <c r="H47" s="242">
        <v>1144755.1922170001</v>
      </c>
    </row>
    <row r="49" spans="4:8" x14ac:dyDescent="0.3">
      <c r="D49" s="291" t="s">
        <v>315</v>
      </c>
      <c r="E49" s="291"/>
      <c r="F49" s="291"/>
      <c r="G49" s="291"/>
      <c r="H49" s="291"/>
    </row>
    <row r="50" spans="4:8" x14ac:dyDescent="0.3">
      <c r="D50" s="169" t="s">
        <v>17</v>
      </c>
      <c r="E50" s="218" t="s">
        <v>332</v>
      </c>
      <c r="F50" s="217" t="s">
        <v>183</v>
      </c>
      <c r="G50" s="217" t="s">
        <v>186</v>
      </c>
      <c r="H50" s="217" t="s">
        <v>336</v>
      </c>
    </row>
    <row r="51" spans="4:8" x14ac:dyDescent="0.3">
      <c r="D51" s="167" t="str">
        <f>'Brand M Vs Comp_ATL Spends'!D44</f>
        <v>2021</v>
      </c>
      <c r="E51" s="164">
        <f t="shared" ref="E51:H53" si="0">E44</f>
        <v>2188043.4929272677</v>
      </c>
      <c r="F51" s="164">
        <f t="shared" si="0"/>
        <v>1974.0744421302811</v>
      </c>
      <c r="G51" s="164">
        <f t="shared" si="0"/>
        <v>1870330.8297880925</v>
      </c>
      <c r="H51" s="164">
        <f t="shared" si="0"/>
        <v>367354.35754699999</v>
      </c>
    </row>
    <row r="52" spans="4:8" x14ac:dyDescent="0.3">
      <c r="D52" s="167" t="str">
        <f>'Brand M Vs Comp_ATL Spends'!D45</f>
        <v>2022</v>
      </c>
      <c r="E52" s="164">
        <f t="shared" si="0"/>
        <v>2489973.546646338</v>
      </c>
      <c r="F52" s="164">
        <f t="shared" si="0"/>
        <v>48331.734610786458</v>
      </c>
      <c r="G52" s="164">
        <f t="shared" si="0"/>
        <v>2002221.1447981088</v>
      </c>
      <c r="H52" s="164">
        <f t="shared" si="0"/>
        <v>366016.03854000004</v>
      </c>
    </row>
    <row r="53" spans="4:8" x14ac:dyDescent="0.3">
      <c r="D53" s="167" t="str">
        <f>'Brand M Vs Comp_ATL Spends'!D46</f>
        <v>2023</v>
      </c>
      <c r="E53" s="164">
        <f t="shared" si="0"/>
        <v>2514768.587945607</v>
      </c>
      <c r="F53" s="164">
        <f t="shared" si="0"/>
        <v>630557.25564073992</v>
      </c>
      <c r="G53" s="164">
        <f t="shared" si="0"/>
        <v>2233887.7552282698</v>
      </c>
      <c r="H53" s="164">
        <f t="shared" si="0"/>
        <v>411384.79613000003</v>
      </c>
    </row>
  </sheetData>
  <mergeCells count="1">
    <mergeCell ref="D49:H49"/>
  </mergeCells>
  <hyperlinks>
    <hyperlink ref="A1" location="Index!A1" display="Back to Index" xr:uid="{3ECDFD98-D7DF-4AB1-BFCF-6C51D77B6D39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DAB44-9F63-4057-A020-31C511107F4F}">
  <dimension ref="B1:C56"/>
  <sheetViews>
    <sheetView workbookViewId="0">
      <selection activeCell="I48" sqref="I48"/>
    </sheetView>
  </sheetViews>
  <sheetFormatPr defaultRowHeight="14.4" x14ac:dyDescent="0.3"/>
  <cols>
    <col min="2" max="2" width="33.77734375" bestFit="1" customWidth="1"/>
    <col min="3" max="3" width="55" bestFit="1" customWidth="1"/>
  </cols>
  <sheetData>
    <row r="1" spans="2:3" ht="15" thickBot="1" x14ac:dyDescent="0.35"/>
    <row r="2" spans="2:3" ht="15" thickBot="1" x14ac:dyDescent="0.35">
      <c r="B2" s="270" t="s">
        <v>352</v>
      </c>
      <c r="C2" s="271" t="s">
        <v>353</v>
      </c>
    </row>
    <row r="3" spans="2:3" x14ac:dyDescent="0.3">
      <c r="B3" s="272" t="s">
        <v>5</v>
      </c>
      <c r="C3" s="273" t="s">
        <v>5</v>
      </c>
    </row>
    <row r="4" spans="2:3" x14ac:dyDescent="0.3">
      <c r="B4" s="274" t="s">
        <v>64</v>
      </c>
      <c r="C4" s="275" t="s">
        <v>354</v>
      </c>
    </row>
    <row r="5" spans="2:3" x14ac:dyDescent="0.3">
      <c r="B5" s="274" t="s">
        <v>65</v>
      </c>
      <c r="C5" s="275" t="s">
        <v>355</v>
      </c>
    </row>
    <row r="6" spans="2:3" x14ac:dyDescent="0.3">
      <c r="B6" s="274" t="s">
        <v>66</v>
      </c>
      <c r="C6" s="275" t="s">
        <v>356</v>
      </c>
    </row>
    <row r="7" spans="2:3" x14ac:dyDescent="0.3">
      <c r="B7" s="274" t="s">
        <v>67</v>
      </c>
      <c r="C7" s="275" t="s">
        <v>357</v>
      </c>
    </row>
    <row r="8" spans="2:3" x14ac:dyDescent="0.3">
      <c r="B8" s="274" t="s">
        <v>68</v>
      </c>
      <c r="C8" s="275" t="s">
        <v>358</v>
      </c>
    </row>
    <row r="9" spans="2:3" x14ac:dyDescent="0.3">
      <c r="B9" s="274" t="s">
        <v>69</v>
      </c>
      <c r="C9" s="275" t="s">
        <v>359</v>
      </c>
    </row>
    <row r="10" spans="2:3" x14ac:dyDescent="0.3">
      <c r="B10" s="274" t="s">
        <v>70</v>
      </c>
      <c r="C10" s="275" t="s">
        <v>360</v>
      </c>
    </row>
    <row r="11" spans="2:3" x14ac:dyDescent="0.3">
      <c r="B11" s="274" t="s">
        <v>71</v>
      </c>
      <c r="C11" s="275" t="s">
        <v>361</v>
      </c>
    </row>
    <row r="12" spans="2:3" x14ac:dyDescent="0.3">
      <c r="B12" s="274" t="s">
        <v>72</v>
      </c>
      <c r="C12" s="275" t="s">
        <v>362</v>
      </c>
    </row>
    <row r="13" spans="2:3" x14ac:dyDescent="0.3">
      <c r="B13" s="274" t="s">
        <v>73</v>
      </c>
      <c r="C13" s="275" t="s">
        <v>363</v>
      </c>
    </row>
    <row r="14" spans="2:3" x14ac:dyDescent="0.3">
      <c r="B14" s="274" t="s">
        <v>74</v>
      </c>
      <c r="C14" s="275" t="s">
        <v>364</v>
      </c>
    </row>
    <row r="15" spans="2:3" x14ac:dyDescent="0.3">
      <c r="B15" s="274" t="s">
        <v>75</v>
      </c>
      <c r="C15" s="275" t="s">
        <v>365</v>
      </c>
    </row>
    <row r="16" spans="2:3" x14ac:dyDescent="0.3">
      <c r="B16" s="274" t="s">
        <v>76</v>
      </c>
      <c r="C16" s="275" t="s">
        <v>366</v>
      </c>
    </row>
    <row r="17" spans="2:3" x14ac:dyDescent="0.3">
      <c r="B17" s="274" t="s">
        <v>77</v>
      </c>
      <c r="C17" s="275" t="s">
        <v>367</v>
      </c>
    </row>
    <row r="18" spans="2:3" x14ac:dyDescent="0.3">
      <c r="B18" s="274" t="s">
        <v>78</v>
      </c>
      <c r="C18" s="275" t="s">
        <v>368</v>
      </c>
    </row>
    <row r="19" spans="2:3" x14ac:dyDescent="0.3">
      <c r="B19" s="274" t="s">
        <v>79</v>
      </c>
      <c r="C19" s="275" t="s">
        <v>369</v>
      </c>
    </row>
    <row r="20" spans="2:3" x14ac:dyDescent="0.3">
      <c r="B20" s="274" t="s">
        <v>80</v>
      </c>
      <c r="C20" s="275" t="s">
        <v>370</v>
      </c>
    </row>
    <row r="21" spans="2:3" x14ac:dyDescent="0.3">
      <c r="B21" s="274" t="s">
        <v>81</v>
      </c>
      <c r="C21" s="275" t="s">
        <v>371</v>
      </c>
    </row>
    <row r="22" spans="2:3" x14ac:dyDescent="0.3">
      <c r="B22" s="274" t="s">
        <v>350</v>
      </c>
      <c r="C22" s="275" t="s">
        <v>372</v>
      </c>
    </row>
    <row r="23" spans="2:3" x14ac:dyDescent="0.3">
      <c r="B23" s="274" t="s">
        <v>82</v>
      </c>
      <c r="C23" s="275" t="s">
        <v>373</v>
      </c>
    </row>
    <row r="24" spans="2:3" x14ac:dyDescent="0.3">
      <c r="B24" s="274" t="s">
        <v>83</v>
      </c>
      <c r="C24" s="275" t="s">
        <v>374</v>
      </c>
    </row>
    <row r="25" spans="2:3" x14ac:dyDescent="0.3">
      <c r="B25" s="274" t="s">
        <v>84</v>
      </c>
      <c r="C25" s="275" t="s">
        <v>375</v>
      </c>
    </row>
    <row r="26" spans="2:3" x14ac:dyDescent="0.3">
      <c r="B26" s="274" t="s">
        <v>85</v>
      </c>
      <c r="C26" s="275" t="s">
        <v>376</v>
      </c>
    </row>
    <row r="27" spans="2:3" x14ac:dyDescent="0.3">
      <c r="B27" s="274" t="s">
        <v>86</v>
      </c>
      <c r="C27" s="275" t="s">
        <v>377</v>
      </c>
    </row>
    <row r="28" spans="2:3" x14ac:dyDescent="0.3">
      <c r="B28" s="274" t="s">
        <v>87</v>
      </c>
      <c r="C28" s="275" t="s">
        <v>378</v>
      </c>
    </row>
    <row r="29" spans="2:3" x14ac:dyDescent="0.3">
      <c r="B29" s="274" t="s">
        <v>88</v>
      </c>
      <c r="C29" s="275" t="s">
        <v>379</v>
      </c>
    </row>
    <row r="30" spans="2:3" x14ac:dyDescent="0.3">
      <c r="B30" s="274" t="s">
        <v>89</v>
      </c>
      <c r="C30" s="275" t="s">
        <v>380</v>
      </c>
    </row>
    <row r="31" spans="2:3" x14ac:dyDescent="0.3">
      <c r="B31" s="274" t="s">
        <v>90</v>
      </c>
      <c r="C31" s="275" t="s">
        <v>381</v>
      </c>
    </row>
    <row r="32" spans="2:3" x14ac:dyDescent="0.3">
      <c r="B32" s="274" t="s">
        <v>91</v>
      </c>
      <c r="C32" s="275" t="s">
        <v>382</v>
      </c>
    </row>
    <row r="33" spans="2:3" x14ac:dyDescent="0.3">
      <c r="B33" s="274" t="s">
        <v>92</v>
      </c>
      <c r="C33" s="275" t="s">
        <v>383</v>
      </c>
    </row>
    <row r="34" spans="2:3" x14ac:dyDescent="0.3">
      <c r="B34" s="274" t="s">
        <v>93</v>
      </c>
      <c r="C34" s="275" t="s">
        <v>384</v>
      </c>
    </row>
    <row r="35" spans="2:3" x14ac:dyDescent="0.3">
      <c r="B35" s="274" t="s">
        <v>94</v>
      </c>
      <c r="C35" s="275" t="s">
        <v>385</v>
      </c>
    </row>
    <row r="36" spans="2:3" x14ac:dyDescent="0.3">
      <c r="B36" s="274" t="s">
        <v>95</v>
      </c>
      <c r="C36" s="275" t="s">
        <v>386</v>
      </c>
    </row>
    <row r="37" spans="2:3" x14ac:dyDescent="0.3">
      <c r="B37" s="274" t="s">
        <v>96</v>
      </c>
      <c r="C37" s="275" t="s">
        <v>387</v>
      </c>
    </row>
    <row r="38" spans="2:3" x14ac:dyDescent="0.3">
      <c r="B38" s="274" t="s">
        <v>97</v>
      </c>
      <c r="C38" s="275" t="s">
        <v>388</v>
      </c>
    </row>
    <row r="39" spans="2:3" x14ac:dyDescent="0.3">
      <c r="B39" s="274" t="s">
        <v>98</v>
      </c>
      <c r="C39" s="275" t="s">
        <v>389</v>
      </c>
    </row>
    <row r="40" spans="2:3" x14ac:dyDescent="0.3">
      <c r="B40" s="274" t="s">
        <v>99</v>
      </c>
      <c r="C40" s="275" t="s">
        <v>390</v>
      </c>
    </row>
    <row r="41" spans="2:3" x14ac:dyDescent="0.3">
      <c r="B41" s="274" t="s">
        <v>100</v>
      </c>
      <c r="C41" s="275" t="s">
        <v>391</v>
      </c>
    </row>
    <row r="42" spans="2:3" x14ac:dyDescent="0.3">
      <c r="B42" s="274" t="s">
        <v>101</v>
      </c>
      <c r="C42" s="275" t="s">
        <v>392</v>
      </c>
    </row>
    <row r="43" spans="2:3" x14ac:dyDescent="0.3">
      <c r="B43" s="274" t="s">
        <v>102</v>
      </c>
      <c r="C43" s="275" t="s">
        <v>241</v>
      </c>
    </row>
    <row r="44" spans="2:3" x14ac:dyDescent="0.3">
      <c r="B44" s="274" t="s">
        <v>103</v>
      </c>
      <c r="C44" s="275" t="s">
        <v>242</v>
      </c>
    </row>
    <row r="45" spans="2:3" x14ac:dyDescent="0.3">
      <c r="B45" s="274" t="s">
        <v>104</v>
      </c>
      <c r="C45" s="275" t="s">
        <v>243</v>
      </c>
    </row>
    <row r="46" spans="2:3" x14ac:dyDescent="0.3">
      <c r="B46" s="274" t="s">
        <v>105</v>
      </c>
      <c r="C46" s="275" t="s">
        <v>244</v>
      </c>
    </row>
    <row r="47" spans="2:3" x14ac:dyDescent="0.3">
      <c r="B47" s="274" t="s">
        <v>106</v>
      </c>
      <c r="C47" s="275" t="s">
        <v>245</v>
      </c>
    </row>
    <row r="48" spans="2:3" x14ac:dyDescent="0.3">
      <c r="B48" s="274" t="s">
        <v>107</v>
      </c>
      <c r="C48" s="275" t="s">
        <v>393</v>
      </c>
    </row>
    <row r="49" spans="2:3" x14ac:dyDescent="0.3">
      <c r="B49" s="274" t="s">
        <v>108</v>
      </c>
      <c r="C49" s="275" t="s">
        <v>247</v>
      </c>
    </row>
    <row r="50" spans="2:3" x14ac:dyDescent="0.3">
      <c r="B50" s="274" t="s">
        <v>109</v>
      </c>
      <c r="C50" s="275" t="s">
        <v>248</v>
      </c>
    </row>
    <row r="51" spans="2:3" x14ac:dyDescent="0.3">
      <c r="B51" s="274" t="s">
        <v>110</v>
      </c>
      <c r="C51" s="275" t="s">
        <v>249</v>
      </c>
    </row>
    <row r="52" spans="2:3" x14ac:dyDescent="0.3">
      <c r="B52" s="274" t="s">
        <v>111</v>
      </c>
      <c r="C52" s="275" t="s">
        <v>250</v>
      </c>
    </row>
    <row r="53" spans="2:3" x14ac:dyDescent="0.3">
      <c r="B53" s="274" t="s">
        <v>112</v>
      </c>
      <c r="C53" s="275" t="s">
        <v>394</v>
      </c>
    </row>
    <row r="54" spans="2:3" x14ac:dyDescent="0.3">
      <c r="B54" s="274" t="s">
        <v>113</v>
      </c>
      <c r="C54" s="275" t="s">
        <v>395</v>
      </c>
    </row>
    <row r="55" spans="2:3" x14ac:dyDescent="0.3">
      <c r="B55" s="274" t="s">
        <v>114</v>
      </c>
      <c r="C55" s="275" t="s">
        <v>396</v>
      </c>
    </row>
    <row r="56" spans="2:3" ht="15" thickBot="1" x14ac:dyDescent="0.35">
      <c r="B56" s="276" t="s">
        <v>115</v>
      </c>
      <c r="C56" s="277" t="s">
        <v>397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9C54A-FBD4-4A2B-A496-C9770DDA0E19}">
  <dimension ref="A1:BB39"/>
  <sheetViews>
    <sheetView tabSelected="1" topLeftCell="X25" workbookViewId="0">
      <selection activeCell="AG42" sqref="AG42"/>
    </sheetView>
  </sheetViews>
  <sheetFormatPr defaultRowHeight="14.4" x14ac:dyDescent="0.3"/>
  <cols>
    <col min="1" max="24" width="9" style="101" bestFit="1" customWidth="1"/>
    <col min="25" max="25" width="8.88671875" style="101"/>
    <col min="26" max="41" width="9" style="101" bestFit="1" customWidth="1"/>
    <col min="42" max="42" width="10" style="101" bestFit="1" customWidth="1"/>
    <col min="43" max="54" width="9" style="101" bestFit="1" customWidth="1"/>
    <col min="55" max="16384" width="8.88671875" style="101"/>
  </cols>
  <sheetData>
    <row r="1" spans="1:54" x14ac:dyDescent="0.3">
      <c r="A1" s="68" t="s">
        <v>116</v>
      </c>
    </row>
    <row r="3" spans="1:54" x14ac:dyDescent="0.3">
      <c r="A3" s="102" t="s">
        <v>5</v>
      </c>
      <c r="B3" s="102" t="s">
        <v>64</v>
      </c>
      <c r="C3" s="102" t="s">
        <v>65</v>
      </c>
      <c r="D3" s="102" t="s">
        <v>66</v>
      </c>
      <c r="E3" s="102" t="s">
        <v>67</v>
      </c>
      <c r="F3" s="102" t="s">
        <v>68</v>
      </c>
      <c r="G3" s="102" t="s">
        <v>69</v>
      </c>
      <c r="H3" s="102" t="s">
        <v>70</v>
      </c>
      <c r="I3" s="102" t="s">
        <v>71</v>
      </c>
      <c r="J3" s="102" t="s">
        <v>72</v>
      </c>
      <c r="K3" s="102" t="s">
        <v>73</v>
      </c>
      <c r="L3" s="102" t="s">
        <v>74</v>
      </c>
      <c r="M3" s="102" t="s">
        <v>75</v>
      </c>
      <c r="N3" s="102" t="s">
        <v>76</v>
      </c>
      <c r="O3" s="102" t="s">
        <v>77</v>
      </c>
      <c r="P3" s="102" t="s">
        <v>78</v>
      </c>
      <c r="Q3" s="102" t="s">
        <v>79</v>
      </c>
      <c r="R3" s="102" t="s">
        <v>80</v>
      </c>
      <c r="S3" s="102" t="s">
        <v>81</v>
      </c>
      <c r="T3" s="268" t="s">
        <v>350</v>
      </c>
      <c r="U3" s="102" t="s">
        <v>82</v>
      </c>
      <c r="V3" s="102" t="s">
        <v>83</v>
      </c>
      <c r="W3" s="102" t="s">
        <v>84</v>
      </c>
      <c r="X3" s="102" t="s">
        <v>85</v>
      </c>
      <c r="Y3" s="102" t="s">
        <v>86</v>
      </c>
      <c r="Z3" s="102" t="s">
        <v>87</v>
      </c>
      <c r="AA3" s="102" t="s">
        <v>88</v>
      </c>
      <c r="AB3" s="102" t="s">
        <v>89</v>
      </c>
      <c r="AC3" s="102" t="s">
        <v>90</v>
      </c>
      <c r="AD3" s="102" t="s">
        <v>91</v>
      </c>
      <c r="AE3" s="102" t="s">
        <v>92</v>
      </c>
      <c r="AF3" s="102" t="s">
        <v>93</v>
      </c>
      <c r="AG3" s="102" t="s">
        <v>94</v>
      </c>
      <c r="AH3" s="102" t="s">
        <v>95</v>
      </c>
      <c r="AI3" s="102" t="s">
        <v>96</v>
      </c>
      <c r="AJ3" s="102" t="s">
        <v>97</v>
      </c>
      <c r="AK3" s="102" t="s">
        <v>98</v>
      </c>
      <c r="AL3" s="102" t="s">
        <v>99</v>
      </c>
      <c r="AM3" s="102" t="s">
        <v>100</v>
      </c>
      <c r="AN3" s="102" t="s">
        <v>101</v>
      </c>
      <c r="AO3" s="102" t="s">
        <v>102</v>
      </c>
      <c r="AP3" s="102" t="s">
        <v>103</v>
      </c>
      <c r="AQ3" s="102" t="s">
        <v>104</v>
      </c>
      <c r="AR3" s="102" t="s">
        <v>105</v>
      </c>
      <c r="AS3" s="102" t="s">
        <v>106</v>
      </c>
      <c r="AT3" s="102" t="s">
        <v>107</v>
      </c>
      <c r="AU3" s="102" t="s">
        <v>108</v>
      </c>
      <c r="AV3" s="102" t="s">
        <v>109</v>
      </c>
      <c r="AW3" s="102" t="s">
        <v>110</v>
      </c>
      <c r="AX3" s="102" t="s">
        <v>111</v>
      </c>
      <c r="AY3" s="102" t="s">
        <v>112</v>
      </c>
      <c r="AZ3" s="102" t="s">
        <v>113</v>
      </c>
      <c r="BA3" s="102" t="s">
        <v>114</v>
      </c>
      <c r="BB3" s="102" t="s">
        <v>115</v>
      </c>
    </row>
    <row r="4" spans="1:54" x14ac:dyDescent="0.3">
      <c r="A4" s="103">
        <v>44197</v>
      </c>
      <c r="B4" s="102">
        <v>1014326.1360000001</v>
      </c>
      <c r="C4" s="102">
        <v>383756</v>
      </c>
      <c r="D4" s="102">
        <v>2.643153817</v>
      </c>
      <c r="E4" s="102" t="s">
        <v>3</v>
      </c>
      <c r="F4" s="102">
        <v>6581.46</v>
      </c>
      <c r="G4" s="102">
        <v>2203</v>
      </c>
      <c r="H4" s="102">
        <v>2.9874988650000001</v>
      </c>
      <c r="I4" s="102">
        <v>93772.800690000004</v>
      </c>
      <c r="J4" s="102">
        <v>29367</v>
      </c>
      <c r="K4" s="102">
        <v>3.1931351750000001</v>
      </c>
      <c r="L4" s="102">
        <v>7644.9590799999996</v>
      </c>
      <c r="M4" s="102">
        <v>2528</v>
      </c>
      <c r="N4" s="102">
        <v>3.02411356</v>
      </c>
      <c r="O4" s="102">
        <v>43850.94616</v>
      </c>
      <c r="P4" s="102">
        <v>22941</v>
      </c>
      <c r="Q4" s="102">
        <v>1.911466203</v>
      </c>
      <c r="R4" s="102">
        <v>148492.82620000001</v>
      </c>
      <c r="S4" s="102">
        <v>41051</v>
      </c>
      <c r="T4" s="102">
        <v>3.6172767100000001</v>
      </c>
      <c r="U4" s="102">
        <v>4.1799999999999997E-2</v>
      </c>
      <c r="V4" s="102" t="s">
        <v>3</v>
      </c>
      <c r="W4" s="102" t="s">
        <v>3</v>
      </c>
      <c r="X4" s="102" t="s">
        <v>3</v>
      </c>
      <c r="Y4" s="102" t="s">
        <v>3</v>
      </c>
      <c r="Z4" s="102" t="s">
        <v>3</v>
      </c>
      <c r="AA4" s="102" t="s">
        <v>3</v>
      </c>
      <c r="AB4" s="102">
        <v>3197.032252</v>
      </c>
      <c r="AC4" s="102">
        <v>19964.167809999999</v>
      </c>
      <c r="AD4" s="102">
        <v>5454.2156859999996</v>
      </c>
      <c r="AE4" s="102">
        <v>31835.2176</v>
      </c>
      <c r="AF4" s="102">
        <v>1310.73</v>
      </c>
      <c r="AG4" s="102">
        <v>0</v>
      </c>
      <c r="AH4" s="102">
        <v>1326.43</v>
      </c>
      <c r="AI4" s="102">
        <v>1494.1</v>
      </c>
      <c r="AJ4" s="102">
        <v>1482.8592000000001</v>
      </c>
      <c r="AK4" s="102">
        <v>0</v>
      </c>
      <c r="AL4" s="102">
        <v>0</v>
      </c>
      <c r="AM4" s="102">
        <v>1606.4308000000001</v>
      </c>
      <c r="AN4" s="102">
        <v>3089.29</v>
      </c>
      <c r="AO4" s="102">
        <v>51258</v>
      </c>
      <c r="AP4" s="102">
        <v>8610902</v>
      </c>
      <c r="AQ4" s="102">
        <v>0</v>
      </c>
      <c r="AR4" s="102">
        <v>8127718</v>
      </c>
      <c r="AS4" s="102">
        <v>0</v>
      </c>
      <c r="AT4" s="102">
        <v>12065097</v>
      </c>
      <c r="AU4" s="102">
        <v>0</v>
      </c>
      <c r="AV4" s="102">
        <v>2068</v>
      </c>
      <c r="AW4" s="102">
        <v>27850</v>
      </c>
      <c r="AX4" s="102">
        <v>0</v>
      </c>
      <c r="AY4" s="102">
        <v>0</v>
      </c>
      <c r="AZ4" s="102">
        <v>105967.3037</v>
      </c>
      <c r="BA4" s="102">
        <v>1974.0744420000001</v>
      </c>
      <c r="BB4" s="102">
        <v>136852.28890000001</v>
      </c>
    </row>
    <row r="5" spans="1:54" x14ac:dyDescent="0.3">
      <c r="A5" s="103">
        <v>44228</v>
      </c>
      <c r="B5" s="102">
        <v>925841.75080000004</v>
      </c>
      <c r="C5" s="102">
        <v>367705</v>
      </c>
      <c r="D5" s="102">
        <v>2.5178927419999999</v>
      </c>
      <c r="E5" s="102" t="s">
        <v>3</v>
      </c>
      <c r="F5" s="102">
        <v>8064.66</v>
      </c>
      <c r="G5" s="102">
        <v>2624</v>
      </c>
      <c r="H5" s="102">
        <v>3.0734222560000002</v>
      </c>
      <c r="I5" s="102">
        <v>90543.949689999994</v>
      </c>
      <c r="J5" s="102">
        <v>28953</v>
      </c>
      <c r="K5" s="102">
        <v>3.127273502</v>
      </c>
      <c r="L5" s="102">
        <v>8732.7348930000007</v>
      </c>
      <c r="M5" s="102">
        <v>2930</v>
      </c>
      <c r="N5" s="102">
        <v>2.980455595</v>
      </c>
      <c r="O5" s="102">
        <v>43275.460809999997</v>
      </c>
      <c r="P5" s="102">
        <v>22536</v>
      </c>
      <c r="Q5" s="102">
        <v>1.920281364</v>
      </c>
      <c r="R5" s="102">
        <v>117547.8529</v>
      </c>
      <c r="S5" s="102">
        <v>32437</v>
      </c>
      <c r="T5" s="102">
        <v>3.6238817669999999</v>
      </c>
      <c r="U5" s="102">
        <v>3.8699999999999998E-2</v>
      </c>
      <c r="V5" s="102" t="s">
        <v>3</v>
      </c>
      <c r="W5" s="102" t="s">
        <v>3</v>
      </c>
      <c r="X5" s="102" t="s">
        <v>3</v>
      </c>
      <c r="Y5" s="102" t="s">
        <v>3</v>
      </c>
      <c r="Z5" s="102" t="s">
        <v>3</v>
      </c>
      <c r="AA5" s="102" t="s">
        <v>3</v>
      </c>
      <c r="AB5" s="102">
        <v>1523.7880110000001</v>
      </c>
      <c r="AC5" s="102">
        <v>11644.4</v>
      </c>
      <c r="AD5" s="102">
        <v>4570.8</v>
      </c>
      <c r="AE5" s="102">
        <v>12820</v>
      </c>
      <c r="AF5" s="102">
        <v>681.97</v>
      </c>
      <c r="AG5" s="102">
        <v>0</v>
      </c>
      <c r="AH5" s="102">
        <v>693.79</v>
      </c>
      <c r="AI5" s="102">
        <v>504.17</v>
      </c>
      <c r="AJ5" s="102">
        <v>1030.1664000000001</v>
      </c>
      <c r="AK5" s="102">
        <v>0</v>
      </c>
      <c r="AL5" s="102">
        <v>0</v>
      </c>
      <c r="AM5" s="102">
        <v>1116.0136</v>
      </c>
      <c r="AN5" s="102">
        <v>2146.1799999999998</v>
      </c>
      <c r="AO5" s="102">
        <v>22957</v>
      </c>
      <c r="AP5" s="102">
        <v>2178416</v>
      </c>
      <c r="AQ5" s="102">
        <v>0</v>
      </c>
      <c r="AR5" s="102">
        <v>2752259</v>
      </c>
      <c r="AS5" s="102">
        <v>0</v>
      </c>
      <c r="AT5" s="102">
        <v>6295714</v>
      </c>
      <c r="AU5" s="102">
        <v>0</v>
      </c>
      <c r="AV5" s="102">
        <v>2129</v>
      </c>
      <c r="AW5" s="102">
        <v>9306</v>
      </c>
      <c r="AX5" s="102">
        <v>0</v>
      </c>
      <c r="AY5" s="102">
        <v>0</v>
      </c>
      <c r="AZ5" s="102">
        <v>108336.72380000001</v>
      </c>
      <c r="BA5" s="102">
        <v>0</v>
      </c>
      <c r="BB5" s="102">
        <v>116321.2626</v>
      </c>
    </row>
    <row r="6" spans="1:54" x14ac:dyDescent="0.3">
      <c r="A6" s="103">
        <v>44256</v>
      </c>
      <c r="B6" s="102">
        <v>1097929.638</v>
      </c>
      <c r="C6" s="102">
        <v>442299</v>
      </c>
      <c r="D6" s="102">
        <v>2.482324486</v>
      </c>
      <c r="E6" s="102" t="s">
        <v>3</v>
      </c>
      <c r="F6" s="102">
        <v>10275.35</v>
      </c>
      <c r="G6" s="102">
        <v>3390</v>
      </c>
      <c r="H6" s="102">
        <v>3.031076696</v>
      </c>
      <c r="I6" s="102">
        <v>98835.762959999993</v>
      </c>
      <c r="J6" s="102">
        <v>31822</v>
      </c>
      <c r="K6" s="102">
        <v>3.1058941290000002</v>
      </c>
      <c r="L6" s="102">
        <v>11610.89208</v>
      </c>
      <c r="M6" s="102">
        <v>3954</v>
      </c>
      <c r="N6" s="102">
        <v>2.9364926850000002</v>
      </c>
      <c r="O6" s="102">
        <v>48684.6927</v>
      </c>
      <c r="P6" s="102">
        <v>25769</v>
      </c>
      <c r="Q6" s="102">
        <v>1.8892736510000001</v>
      </c>
      <c r="R6" s="102">
        <v>139137.45250000001</v>
      </c>
      <c r="S6" s="102">
        <v>38335</v>
      </c>
      <c r="T6" s="102">
        <v>3.6295148679999998</v>
      </c>
      <c r="U6" s="102">
        <v>3.9399999999999998E-2</v>
      </c>
      <c r="V6" s="102" t="s">
        <v>3</v>
      </c>
      <c r="W6" s="102" t="s">
        <v>3</v>
      </c>
      <c r="X6" s="102" t="s">
        <v>3</v>
      </c>
      <c r="Y6" s="102" t="s">
        <v>3</v>
      </c>
      <c r="Z6" s="102" t="s">
        <v>3</v>
      </c>
      <c r="AA6" s="102" t="s">
        <v>3</v>
      </c>
      <c r="AB6" s="102">
        <v>518.04521739999996</v>
      </c>
      <c r="AC6" s="102">
        <v>6032.8</v>
      </c>
      <c r="AD6" s="102">
        <v>4998.88</v>
      </c>
      <c r="AE6" s="102">
        <v>9620</v>
      </c>
      <c r="AF6" s="102">
        <v>2493.0300000000002</v>
      </c>
      <c r="AG6" s="102">
        <v>0</v>
      </c>
      <c r="AH6" s="102">
        <v>1650.11</v>
      </c>
      <c r="AI6" s="102">
        <v>1650.1</v>
      </c>
      <c r="AJ6" s="102">
        <v>5126.5200000000004</v>
      </c>
      <c r="AK6" s="102">
        <v>0</v>
      </c>
      <c r="AL6" s="102">
        <v>0</v>
      </c>
      <c r="AM6" s="102">
        <v>7639.66</v>
      </c>
      <c r="AN6" s="102">
        <v>12766.18</v>
      </c>
      <c r="AO6" s="102">
        <v>52843</v>
      </c>
      <c r="AP6" s="102">
        <v>10885816</v>
      </c>
      <c r="AQ6" s="102">
        <v>0</v>
      </c>
      <c r="AR6" s="102">
        <v>10885816</v>
      </c>
      <c r="AS6" s="102">
        <v>0</v>
      </c>
      <c r="AT6" s="102">
        <v>28820862</v>
      </c>
      <c r="AU6" s="102">
        <v>0</v>
      </c>
      <c r="AV6" s="102">
        <v>3762</v>
      </c>
      <c r="AW6" s="102">
        <v>65079</v>
      </c>
      <c r="AX6" s="102">
        <v>0</v>
      </c>
      <c r="AY6" s="102">
        <v>0</v>
      </c>
      <c r="AZ6" s="102">
        <v>191465.35490000001</v>
      </c>
      <c r="BA6" s="102">
        <v>0</v>
      </c>
      <c r="BB6" s="102">
        <v>171548.49489999999</v>
      </c>
    </row>
    <row r="7" spans="1:54" x14ac:dyDescent="0.3">
      <c r="A7" s="103">
        <v>44287</v>
      </c>
      <c r="B7" s="102">
        <v>1075668.1640000001</v>
      </c>
      <c r="C7" s="102">
        <v>424841</v>
      </c>
      <c r="D7" s="102">
        <v>2.5319311560000002</v>
      </c>
      <c r="E7" s="102" t="s">
        <v>3</v>
      </c>
      <c r="F7" s="102">
        <v>6372.29</v>
      </c>
      <c r="G7" s="102">
        <v>2093</v>
      </c>
      <c r="H7" s="102">
        <v>3.0445723839999999</v>
      </c>
      <c r="I7" s="102">
        <v>103519.876</v>
      </c>
      <c r="J7" s="102">
        <v>33112</v>
      </c>
      <c r="K7" s="102">
        <v>3.1263552790000002</v>
      </c>
      <c r="L7" s="102">
        <v>10586.423280000001</v>
      </c>
      <c r="M7" s="102">
        <v>3640</v>
      </c>
      <c r="N7" s="102">
        <v>2.9083580429999998</v>
      </c>
      <c r="O7" s="102">
        <v>50429.662940000002</v>
      </c>
      <c r="P7" s="102">
        <v>25316</v>
      </c>
      <c r="Q7" s="102">
        <v>1.9920075420000001</v>
      </c>
      <c r="R7" s="102">
        <v>140525.86569999999</v>
      </c>
      <c r="S7" s="102">
        <v>38677</v>
      </c>
      <c r="T7" s="102">
        <v>3.6333186579999999</v>
      </c>
      <c r="U7" s="102">
        <v>3.9600000000000003E-2</v>
      </c>
      <c r="V7" s="102" t="s">
        <v>3</v>
      </c>
      <c r="W7" s="102" t="s">
        <v>3</v>
      </c>
      <c r="X7" s="102" t="s">
        <v>3</v>
      </c>
      <c r="Y7" s="102" t="s">
        <v>3</v>
      </c>
      <c r="Z7" s="102" t="s">
        <v>3</v>
      </c>
      <c r="AA7" s="102" t="s">
        <v>3</v>
      </c>
      <c r="AB7" s="102">
        <v>2290.2381930000001</v>
      </c>
      <c r="AC7" s="102">
        <v>15357.821679999999</v>
      </c>
      <c r="AD7" s="102">
        <v>4998.8913929999999</v>
      </c>
      <c r="AE7" s="102">
        <v>9620</v>
      </c>
      <c r="AF7" s="102">
        <v>821.5</v>
      </c>
      <c r="AG7" s="102">
        <v>0</v>
      </c>
      <c r="AH7" s="102">
        <v>825.81</v>
      </c>
      <c r="AI7" s="102">
        <v>1005.27</v>
      </c>
      <c r="AJ7" s="102">
        <v>7648.02</v>
      </c>
      <c r="AK7" s="102">
        <v>1321.1579999999999</v>
      </c>
      <c r="AL7" s="102">
        <v>826.57</v>
      </c>
      <c r="AM7" s="102">
        <v>916.23</v>
      </c>
      <c r="AN7" s="102">
        <v>8564.25</v>
      </c>
      <c r="AO7" s="102">
        <v>17956</v>
      </c>
      <c r="AP7" s="102">
        <v>6953603</v>
      </c>
      <c r="AQ7" s="102">
        <v>0</v>
      </c>
      <c r="AR7" s="102">
        <v>5632554</v>
      </c>
      <c r="AS7" s="102">
        <v>457086</v>
      </c>
      <c r="AT7" s="102">
        <v>19809071</v>
      </c>
      <c r="AU7" s="102">
        <v>365289</v>
      </c>
      <c r="AV7" s="102">
        <v>2680</v>
      </c>
      <c r="AW7" s="102">
        <v>46037</v>
      </c>
      <c r="AX7" s="102">
        <v>440386</v>
      </c>
      <c r="AY7" s="102">
        <v>0</v>
      </c>
      <c r="AZ7" s="102">
        <v>150823.5742</v>
      </c>
      <c r="BA7" s="102">
        <v>0</v>
      </c>
      <c r="BB7" s="102">
        <v>190286.66529999999</v>
      </c>
    </row>
    <row r="8" spans="1:54" x14ac:dyDescent="0.3">
      <c r="A8" s="103">
        <v>44317</v>
      </c>
      <c r="B8" s="102">
        <v>1223683.0090000001</v>
      </c>
      <c r="C8" s="102">
        <v>474619</v>
      </c>
      <c r="D8" s="102">
        <v>2.5782427769999998</v>
      </c>
      <c r="E8" s="102" t="s">
        <v>3</v>
      </c>
      <c r="F8" s="102">
        <v>6124.32</v>
      </c>
      <c r="G8" s="102">
        <v>1981</v>
      </c>
      <c r="H8" s="102">
        <v>3.0915295309999999</v>
      </c>
      <c r="I8" s="102">
        <v>114500.19560000001</v>
      </c>
      <c r="J8" s="102">
        <v>36129</v>
      </c>
      <c r="K8" s="102">
        <v>3.1692046710000001</v>
      </c>
      <c r="L8" s="102">
        <v>14639.118990000001</v>
      </c>
      <c r="M8" s="102">
        <v>4890</v>
      </c>
      <c r="N8" s="102">
        <v>2.993684864</v>
      </c>
      <c r="O8" s="102">
        <v>58977.758349999996</v>
      </c>
      <c r="P8" s="102">
        <v>29709</v>
      </c>
      <c r="Q8" s="102">
        <v>1.9851815390000001</v>
      </c>
      <c r="R8" s="102">
        <v>162914.52910000001</v>
      </c>
      <c r="S8" s="102">
        <v>44826</v>
      </c>
      <c r="T8" s="102">
        <v>3.6343757889999999</v>
      </c>
      <c r="U8" s="102">
        <v>4.8399999999999999E-2</v>
      </c>
      <c r="V8" s="102" t="s">
        <v>3</v>
      </c>
      <c r="W8" s="102" t="s">
        <v>3</v>
      </c>
      <c r="X8" s="102" t="s">
        <v>3</v>
      </c>
      <c r="Y8" s="102" t="s">
        <v>3</v>
      </c>
      <c r="Z8" s="102" t="s">
        <v>3</v>
      </c>
      <c r="AA8" s="102" t="s">
        <v>3</v>
      </c>
      <c r="AB8" s="102">
        <v>957.98198479999996</v>
      </c>
      <c r="AC8" s="102">
        <v>18483.852459999998</v>
      </c>
      <c r="AD8" s="102">
        <v>10063.72746</v>
      </c>
      <c r="AE8" s="102">
        <v>9620</v>
      </c>
      <c r="AF8" s="102">
        <v>789.21</v>
      </c>
      <c r="AG8" s="102">
        <v>0</v>
      </c>
      <c r="AH8" s="102">
        <v>1152.33</v>
      </c>
      <c r="AI8" s="102">
        <v>793.71</v>
      </c>
      <c r="AJ8" s="102">
        <v>4084.67</v>
      </c>
      <c r="AK8" s="102">
        <v>2928.288</v>
      </c>
      <c r="AL8" s="102">
        <v>485.01</v>
      </c>
      <c r="AM8" s="102">
        <v>570.14</v>
      </c>
      <c r="AN8" s="102">
        <v>4654.8100000000004</v>
      </c>
      <c r="AO8" s="102">
        <v>17100</v>
      </c>
      <c r="AP8" s="102">
        <v>5201761</v>
      </c>
      <c r="AQ8" s="102">
        <v>0</v>
      </c>
      <c r="AR8" s="102">
        <v>5507719</v>
      </c>
      <c r="AS8" s="102">
        <v>1346671</v>
      </c>
      <c r="AT8" s="102">
        <v>15731898</v>
      </c>
      <c r="AU8" s="102">
        <v>192268</v>
      </c>
      <c r="AV8" s="102">
        <v>2406</v>
      </c>
      <c r="AW8" s="102">
        <v>33811</v>
      </c>
      <c r="AX8" s="102">
        <v>976096</v>
      </c>
      <c r="AY8" s="102">
        <v>0</v>
      </c>
      <c r="AZ8" s="102">
        <v>159207.72289999999</v>
      </c>
      <c r="BA8" s="102">
        <v>0</v>
      </c>
      <c r="BB8" s="102">
        <v>176892.02170000001</v>
      </c>
    </row>
    <row r="9" spans="1:54" x14ac:dyDescent="0.3">
      <c r="A9" s="103">
        <v>44348</v>
      </c>
      <c r="B9" s="102">
        <v>1341353.22</v>
      </c>
      <c r="C9" s="102">
        <v>490896</v>
      </c>
      <c r="D9" s="102">
        <v>2.7324590550000001</v>
      </c>
      <c r="E9" s="102" t="s">
        <v>3</v>
      </c>
      <c r="F9" s="102">
        <v>7419.06</v>
      </c>
      <c r="G9" s="102">
        <v>2397</v>
      </c>
      <c r="H9" s="102">
        <v>3.0951439299999999</v>
      </c>
      <c r="I9" s="102">
        <v>113415.7197</v>
      </c>
      <c r="J9" s="102">
        <v>35737</v>
      </c>
      <c r="K9" s="102">
        <v>3.1736217290000002</v>
      </c>
      <c r="L9" s="102">
        <v>16791.41647</v>
      </c>
      <c r="M9" s="102">
        <v>5532</v>
      </c>
      <c r="N9" s="102">
        <v>3.0353247419999998</v>
      </c>
      <c r="O9" s="102">
        <v>61765.025079999999</v>
      </c>
      <c r="P9" s="102">
        <v>30302</v>
      </c>
      <c r="Q9" s="102">
        <v>2.03831513</v>
      </c>
      <c r="R9" s="102">
        <v>192857.51730000001</v>
      </c>
      <c r="S9" s="102">
        <v>53064</v>
      </c>
      <c r="T9" s="102">
        <v>3.634432334</v>
      </c>
      <c r="U9" s="102">
        <v>4.6699999999999998E-2</v>
      </c>
      <c r="V9" s="102" t="s">
        <v>3</v>
      </c>
      <c r="W9" s="102" t="s">
        <v>3</v>
      </c>
      <c r="X9" s="102" t="s">
        <v>3</v>
      </c>
      <c r="Y9" s="102" t="s">
        <v>3</v>
      </c>
      <c r="Z9" s="102" t="s">
        <v>3</v>
      </c>
      <c r="AA9" s="102" t="s">
        <v>3</v>
      </c>
      <c r="AB9" s="102">
        <v>1775.6459219999999</v>
      </c>
      <c r="AC9" s="102">
        <v>11471.41639</v>
      </c>
      <c r="AD9" s="102">
        <v>3379.9180329999999</v>
      </c>
      <c r="AE9" s="102">
        <v>9620</v>
      </c>
      <c r="AF9" s="102">
        <v>1691.65</v>
      </c>
      <c r="AG9" s="102">
        <v>0</v>
      </c>
      <c r="AH9" s="102">
        <v>2002.68</v>
      </c>
      <c r="AI9" s="102">
        <v>2499.37</v>
      </c>
      <c r="AJ9" s="102">
        <v>7288.04</v>
      </c>
      <c r="AK9" s="102">
        <v>1050.06</v>
      </c>
      <c r="AL9" s="102">
        <v>866.48</v>
      </c>
      <c r="AM9" s="102">
        <v>2448.16</v>
      </c>
      <c r="AN9" s="102">
        <v>9736.2000000000007</v>
      </c>
      <c r="AO9" s="102">
        <v>286075</v>
      </c>
      <c r="AP9" s="102">
        <v>13722629</v>
      </c>
      <c r="AQ9" s="102">
        <v>0</v>
      </c>
      <c r="AR9" s="102">
        <v>7489704</v>
      </c>
      <c r="AS9" s="102">
        <v>612856</v>
      </c>
      <c r="AT9" s="102">
        <v>17111411</v>
      </c>
      <c r="AU9" s="102">
        <v>277396</v>
      </c>
      <c r="AV9" s="102">
        <v>11176</v>
      </c>
      <c r="AW9" s="102">
        <v>81773</v>
      </c>
      <c r="AX9" s="102">
        <v>350020</v>
      </c>
      <c r="AY9" s="102">
        <v>0</v>
      </c>
      <c r="AZ9" s="102">
        <v>189935.89600000001</v>
      </c>
      <c r="BA9" s="102">
        <v>0</v>
      </c>
      <c r="BB9" s="102">
        <v>174151.93109999999</v>
      </c>
    </row>
    <row r="10" spans="1:54" x14ac:dyDescent="0.3">
      <c r="A10" s="103">
        <v>44378</v>
      </c>
      <c r="B10" s="102">
        <v>1380573.702</v>
      </c>
      <c r="C10" s="102">
        <v>495584</v>
      </c>
      <c r="D10" s="102">
        <v>2.785751157</v>
      </c>
      <c r="E10" s="102" t="s">
        <v>3</v>
      </c>
      <c r="F10" s="102">
        <v>7040.08</v>
      </c>
      <c r="G10" s="102">
        <v>2325</v>
      </c>
      <c r="H10" s="102">
        <v>3.0279913980000002</v>
      </c>
      <c r="I10" s="102">
        <v>125711.47470000001</v>
      </c>
      <c r="J10" s="102">
        <v>36251</v>
      </c>
      <c r="K10" s="102">
        <v>3.4678070870000002</v>
      </c>
      <c r="L10" s="102">
        <v>14242.712589999999</v>
      </c>
      <c r="M10" s="102">
        <v>4666</v>
      </c>
      <c r="N10" s="102">
        <v>3.0524459049999999</v>
      </c>
      <c r="O10" s="102">
        <v>64193.730530000001</v>
      </c>
      <c r="P10" s="102">
        <v>31343</v>
      </c>
      <c r="Q10" s="102">
        <v>2.0481042189999998</v>
      </c>
      <c r="R10" s="102">
        <v>218164.34460000001</v>
      </c>
      <c r="S10" s="102">
        <v>59569</v>
      </c>
      <c r="T10" s="102">
        <v>3.6623805090000001</v>
      </c>
      <c r="U10" s="102">
        <v>4.2599999999999999E-2</v>
      </c>
      <c r="V10" s="102" t="s">
        <v>3</v>
      </c>
      <c r="W10" s="102" t="s">
        <v>3</v>
      </c>
      <c r="X10" s="102" t="s">
        <v>3</v>
      </c>
      <c r="Y10" s="102" t="s">
        <v>3</v>
      </c>
      <c r="Z10" s="102" t="s">
        <v>3</v>
      </c>
      <c r="AA10" s="102" t="s">
        <v>3</v>
      </c>
      <c r="AB10" s="102">
        <v>892.21994310000002</v>
      </c>
      <c r="AC10" s="102">
        <v>13866.61822</v>
      </c>
      <c r="AD10" s="102">
        <v>4999.7540980000003</v>
      </c>
      <c r="AE10" s="102">
        <v>9620</v>
      </c>
      <c r="AF10" s="102">
        <v>740.02</v>
      </c>
      <c r="AG10" s="102">
        <v>0</v>
      </c>
      <c r="AH10" s="102">
        <v>2013.35</v>
      </c>
      <c r="AI10" s="102">
        <v>1324.4533329999999</v>
      </c>
      <c r="AJ10" s="102">
        <v>4187.8999999999996</v>
      </c>
      <c r="AK10" s="102">
        <v>0</v>
      </c>
      <c r="AL10" s="102">
        <v>1449.17</v>
      </c>
      <c r="AM10" s="102">
        <v>1235.83</v>
      </c>
      <c r="AN10" s="102">
        <v>5423.73</v>
      </c>
      <c r="AO10" s="102">
        <v>63560</v>
      </c>
      <c r="AP10" s="102">
        <v>529781.33330000006</v>
      </c>
      <c r="AQ10" s="102">
        <v>0</v>
      </c>
      <c r="AR10" s="102">
        <v>8783740</v>
      </c>
      <c r="AS10" s="102">
        <v>0</v>
      </c>
      <c r="AT10" s="102">
        <v>15746197</v>
      </c>
      <c r="AU10" s="102">
        <v>512767</v>
      </c>
      <c r="AV10" s="102">
        <v>5354</v>
      </c>
      <c r="AW10" s="102">
        <v>60279</v>
      </c>
      <c r="AX10" s="102">
        <v>0</v>
      </c>
      <c r="AY10" s="102">
        <v>0</v>
      </c>
      <c r="AZ10" s="102">
        <v>257447.02739999999</v>
      </c>
      <c r="BA10" s="102">
        <v>0</v>
      </c>
      <c r="BB10" s="102">
        <v>117205.0849</v>
      </c>
    </row>
    <row r="11" spans="1:54" x14ac:dyDescent="0.3">
      <c r="A11" s="103">
        <v>44409</v>
      </c>
      <c r="B11" s="102">
        <v>1359974.8689999999</v>
      </c>
      <c r="C11" s="102">
        <v>501744</v>
      </c>
      <c r="D11" s="102">
        <v>2.7104955290000001</v>
      </c>
      <c r="E11" s="102" t="s">
        <v>3</v>
      </c>
      <c r="F11" s="102">
        <v>13011.44</v>
      </c>
      <c r="G11" s="102">
        <v>4600</v>
      </c>
      <c r="H11" s="102">
        <v>2.8285739130000001</v>
      </c>
      <c r="I11" s="102">
        <v>121883.70110000001</v>
      </c>
      <c r="J11" s="102">
        <v>36398</v>
      </c>
      <c r="K11" s="102">
        <v>3.3486373170000001</v>
      </c>
      <c r="L11" s="102">
        <v>16731.41056</v>
      </c>
      <c r="M11" s="102">
        <v>5399</v>
      </c>
      <c r="N11" s="102">
        <v>3.0989832490000002</v>
      </c>
      <c r="O11" s="102">
        <v>63305.536160000003</v>
      </c>
      <c r="P11" s="102">
        <v>31221</v>
      </c>
      <c r="Q11" s="102">
        <v>2.0276588250000001</v>
      </c>
      <c r="R11" s="102">
        <v>235463.679</v>
      </c>
      <c r="S11" s="102">
        <v>64263</v>
      </c>
      <c r="T11" s="102">
        <v>3.6640629759999999</v>
      </c>
      <c r="U11" s="102">
        <v>4.48E-2</v>
      </c>
      <c r="V11" s="102" t="s">
        <v>3</v>
      </c>
      <c r="W11" s="102" t="s">
        <v>3</v>
      </c>
      <c r="X11" s="102" t="s">
        <v>3</v>
      </c>
      <c r="Y11" s="102" t="s">
        <v>3</v>
      </c>
      <c r="Z11" s="102" t="s">
        <v>3</v>
      </c>
      <c r="AA11" s="102" t="s">
        <v>3</v>
      </c>
      <c r="AB11" s="102">
        <v>1198.098688</v>
      </c>
      <c r="AC11" s="102">
        <v>0</v>
      </c>
      <c r="AD11" s="102">
        <v>0</v>
      </c>
      <c r="AE11" s="102">
        <v>8516.77</v>
      </c>
      <c r="AF11" s="102">
        <v>1195.6199999999999</v>
      </c>
      <c r="AG11" s="102">
        <v>0</v>
      </c>
      <c r="AH11" s="102">
        <v>1937.6</v>
      </c>
      <c r="AI11" s="102">
        <v>2003.01</v>
      </c>
      <c r="AJ11" s="102">
        <v>8481.82</v>
      </c>
      <c r="AK11" s="102">
        <v>1832.5139999999999</v>
      </c>
      <c r="AL11" s="102">
        <v>1365.43</v>
      </c>
      <c r="AM11" s="102">
        <v>1262.0999999999999</v>
      </c>
      <c r="AN11" s="102">
        <v>9743.92</v>
      </c>
      <c r="AO11" s="102">
        <v>59392</v>
      </c>
      <c r="AP11" s="102">
        <v>15564676</v>
      </c>
      <c r="AQ11" s="102">
        <v>0</v>
      </c>
      <c r="AR11" s="102">
        <v>15084724</v>
      </c>
      <c r="AS11" s="102">
        <v>929245</v>
      </c>
      <c r="AT11" s="102">
        <v>20166982</v>
      </c>
      <c r="AU11" s="102">
        <v>570867</v>
      </c>
      <c r="AV11" s="102">
        <v>7677</v>
      </c>
      <c r="AW11" s="102">
        <v>85730</v>
      </c>
      <c r="AX11" s="102">
        <v>610838</v>
      </c>
      <c r="AY11" s="102">
        <v>0</v>
      </c>
      <c r="AZ11" s="102">
        <v>224315.69810000001</v>
      </c>
      <c r="BA11" s="102">
        <v>0</v>
      </c>
      <c r="BB11" s="102">
        <v>133753.94080000001</v>
      </c>
    </row>
    <row r="12" spans="1:54" x14ac:dyDescent="0.3">
      <c r="A12" s="103">
        <v>44440</v>
      </c>
      <c r="B12" s="102">
        <v>1426822.385</v>
      </c>
      <c r="C12" s="102">
        <v>520147</v>
      </c>
      <c r="D12" s="102">
        <v>2.743113745</v>
      </c>
      <c r="E12" s="102" t="s">
        <v>3</v>
      </c>
      <c r="F12" s="102">
        <v>10518.9</v>
      </c>
      <c r="G12" s="102">
        <v>3789</v>
      </c>
      <c r="H12" s="102">
        <v>2.7761678540000001</v>
      </c>
      <c r="I12" s="102">
        <v>129871.0925</v>
      </c>
      <c r="J12" s="102">
        <v>38844</v>
      </c>
      <c r="K12" s="102">
        <v>3.3434016199999999</v>
      </c>
      <c r="L12" s="102">
        <v>20344.611550000001</v>
      </c>
      <c r="M12" s="102">
        <v>6447</v>
      </c>
      <c r="N12" s="102">
        <v>3.1556710950000002</v>
      </c>
      <c r="O12" s="102">
        <v>56799.648889999997</v>
      </c>
      <c r="P12" s="102">
        <v>28440</v>
      </c>
      <c r="Q12" s="102">
        <v>1.9971747150000001</v>
      </c>
      <c r="R12" s="102">
        <v>296889.8199</v>
      </c>
      <c r="S12" s="102">
        <v>79712</v>
      </c>
      <c r="T12" s="102">
        <v>3.7245310599999999</v>
      </c>
      <c r="U12" s="102">
        <v>4.6199999999999998E-2</v>
      </c>
      <c r="V12" s="102" t="s">
        <v>3</v>
      </c>
      <c r="W12" s="102" t="s">
        <v>3</v>
      </c>
      <c r="X12" s="102" t="s">
        <v>3</v>
      </c>
      <c r="Y12" s="102" t="s">
        <v>3</v>
      </c>
      <c r="Z12" s="102" t="s">
        <v>3</v>
      </c>
      <c r="AA12" s="102" t="s">
        <v>3</v>
      </c>
      <c r="AB12" s="102">
        <v>3936.229871</v>
      </c>
      <c r="AC12" s="102">
        <v>12902.56393</v>
      </c>
      <c r="AD12" s="102">
        <v>7994.7827870000001</v>
      </c>
      <c r="AE12" s="102">
        <v>7820</v>
      </c>
      <c r="AF12" s="102">
        <v>644.26</v>
      </c>
      <c r="AG12" s="102">
        <v>0</v>
      </c>
      <c r="AH12" s="102">
        <v>810.91</v>
      </c>
      <c r="AI12" s="102">
        <v>932.43</v>
      </c>
      <c r="AJ12" s="102">
        <v>11398.92</v>
      </c>
      <c r="AK12" s="102">
        <v>601.48500000000001</v>
      </c>
      <c r="AL12" s="102">
        <v>330.02</v>
      </c>
      <c r="AM12" s="102">
        <v>1500</v>
      </c>
      <c r="AN12" s="102">
        <v>12898.92</v>
      </c>
      <c r="AO12" s="102">
        <v>22684</v>
      </c>
      <c r="AP12" s="102">
        <v>7154850</v>
      </c>
      <c r="AQ12" s="102">
        <v>0</v>
      </c>
      <c r="AR12" s="102">
        <v>6257698</v>
      </c>
      <c r="AS12" s="102">
        <v>212955</v>
      </c>
      <c r="AT12" s="102">
        <v>25203120</v>
      </c>
      <c r="AU12" s="102">
        <v>200495</v>
      </c>
      <c r="AV12" s="102">
        <v>4556</v>
      </c>
      <c r="AW12" s="102">
        <v>110428</v>
      </c>
      <c r="AX12" s="102">
        <v>200495</v>
      </c>
      <c r="AY12" s="102">
        <v>0</v>
      </c>
      <c r="AZ12" s="102">
        <v>200548.4388</v>
      </c>
      <c r="BA12" s="102">
        <v>0</v>
      </c>
      <c r="BB12" s="102">
        <v>173051.78289999999</v>
      </c>
    </row>
    <row r="13" spans="1:54" x14ac:dyDescent="0.3">
      <c r="A13" s="103">
        <v>44470</v>
      </c>
      <c r="B13" s="102">
        <v>1326423.925</v>
      </c>
      <c r="C13" s="102">
        <v>500294</v>
      </c>
      <c r="D13" s="102">
        <v>2.6512888910000001</v>
      </c>
      <c r="E13" s="102" t="s">
        <v>3</v>
      </c>
      <c r="F13" s="102">
        <v>8843.2099999999991</v>
      </c>
      <c r="G13" s="102">
        <v>3218</v>
      </c>
      <c r="H13" s="102">
        <v>2.7480453699999998</v>
      </c>
      <c r="I13" s="102">
        <v>121973.5402</v>
      </c>
      <c r="J13" s="102">
        <v>38959</v>
      </c>
      <c r="K13" s="102">
        <v>3.1308180459999999</v>
      </c>
      <c r="L13" s="102">
        <v>14281.47112</v>
      </c>
      <c r="M13" s="102">
        <v>4569</v>
      </c>
      <c r="N13" s="102">
        <v>3.125732352</v>
      </c>
      <c r="O13" s="102">
        <v>62766.195310000003</v>
      </c>
      <c r="P13" s="102">
        <v>31443</v>
      </c>
      <c r="Q13" s="102">
        <v>1.9961897820000001</v>
      </c>
      <c r="R13" s="102">
        <v>178322.57459999999</v>
      </c>
      <c r="S13" s="102">
        <v>49323</v>
      </c>
      <c r="T13" s="102">
        <v>3.6154040630000002</v>
      </c>
      <c r="U13" s="102">
        <v>4.65E-2</v>
      </c>
      <c r="V13" s="102" t="s">
        <v>3</v>
      </c>
      <c r="W13" s="102" t="s">
        <v>3</v>
      </c>
      <c r="X13" s="102" t="s">
        <v>3</v>
      </c>
      <c r="Y13" s="102" t="s">
        <v>3</v>
      </c>
      <c r="Z13" s="102" t="s">
        <v>3</v>
      </c>
      <c r="AA13" s="102" t="s">
        <v>3</v>
      </c>
      <c r="AB13" s="102">
        <v>1957.9784059999999</v>
      </c>
      <c r="AC13" s="102">
        <v>9940.4</v>
      </c>
      <c r="AD13" s="102">
        <v>5798.4960000000001</v>
      </c>
      <c r="AE13" s="102">
        <v>7820</v>
      </c>
      <c r="AF13" s="102">
        <v>1310.1600000000001</v>
      </c>
      <c r="AG13" s="102">
        <v>0</v>
      </c>
      <c r="AH13" s="102">
        <v>1318.72</v>
      </c>
      <c r="AI13" s="102">
        <v>1183.57</v>
      </c>
      <c r="AJ13" s="102">
        <v>8894.77</v>
      </c>
      <c r="AK13" s="102">
        <v>441.83100000000002</v>
      </c>
      <c r="AL13" s="102">
        <v>445.13</v>
      </c>
      <c r="AM13" s="102">
        <v>800</v>
      </c>
      <c r="AN13" s="102">
        <v>9694.77</v>
      </c>
      <c r="AO13" s="102">
        <v>419637</v>
      </c>
      <c r="AP13" s="102">
        <v>11005282</v>
      </c>
      <c r="AQ13" s="102">
        <v>0</v>
      </c>
      <c r="AR13" s="102">
        <v>11893690</v>
      </c>
      <c r="AS13" s="102">
        <v>189777</v>
      </c>
      <c r="AT13" s="102">
        <v>21057346</v>
      </c>
      <c r="AU13" s="102">
        <v>253419</v>
      </c>
      <c r="AV13" s="102">
        <v>10505</v>
      </c>
      <c r="AW13" s="102">
        <v>53395</v>
      </c>
      <c r="AX13" s="102">
        <v>147277</v>
      </c>
      <c r="AY13" s="102">
        <v>0</v>
      </c>
      <c r="AZ13" s="102">
        <v>208921.47</v>
      </c>
      <c r="BA13" s="102">
        <v>0</v>
      </c>
      <c r="BB13" s="102">
        <v>196373.37969999999</v>
      </c>
    </row>
    <row r="14" spans="1:54" x14ac:dyDescent="0.3">
      <c r="A14" s="103">
        <v>44501</v>
      </c>
      <c r="B14" s="102">
        <v>1394044.9569999999</v>
      </c>
      <c r="C14" s="102">
        <v>520339</v>
      </c>
      <c r="D14" s="102">
        <v>2.6791091140000001</v>
      </c>
      <c r="E14" s="102" t="s">
        <v>3</v>
      </c>
      <c r="F14" s="102">
        <v>12619.12</v>
      </c>
      <c r="G14" s="102">
        <v>4457</v>
      </c>
      <c r="H14" s="102">
        <v>2.831303567</v>
      </c>
      <c r="I14" s="102">
        <v>115831.6994</v>
      </c>
      <c r="J14" s="102">
        <v>37020</v>
      </c>
      <c r="K14" s="102">
        <v>3.1288951749999998</v>
      </c>
      <c r="L14" s="102">
        <v>18427.88118</v>
      </c>
      <c r="M14" s="102">
        <v>6031</v>
      </c>
      <c r="N14" s="102">
        <v>3.0555266429999999</v>
      </c>
      <c r="O14" s="102">
        <v>68309.788759999996</v>
      </c>
      <c r="P14" s="102">
        <v>35107</v>
      </c>
      <c r="Q14" s="102">
        <v>1.9457597849999999</v>
      </c>
      <c r="R14" s="102">
        <v>178536.69140000001</v>
      </c>
      <c r="S14" s="102">
        <v>50029</v>
      </c>
      <c r="T14" s="102">
        <v>3.5686640029999999</v>
      </c>
      <c r="U14" s="102">
        <v>4.9500000000000002E-2</v>
      </c>
      <c r="V14" s="102" t="s">
        <v>3</v>
      </c>
      <c r="W14" s="102" t="s">
        <v>3</v>
      </c>
      <c r="X14" s="102" t="s">
        <v>3</v>
      </c>
      <c r="Y14" s="102" t="s">
        <v>3</v>
      </c>
      <c r="Z14" s="102" t="s">
        <v>3</v>
      </c>
      <c r="AA14" s="102" t="s">
        <v>3</v>
      </c>
      <c r="AB14" s="102">
        <v>1253.917561</v>
      </c>
      <c r="AC14" s="102">
        <v>15360</v>
      </c>
      <c r="AD14" s="102">
        <v>13412.864</v>
      </c>
      <c r="AE14" s="102">
        <v>12786</v>
      </c>
      <c r="AF14" s="102">
        <v>650.35</v>
      </c>
      <c r="AG14" s="102">
        <v>0</v>
      </c>
      <c r="AH14" s="102">
        <v>993.89</v>
      </c>
      <c r="AI14" s="102">
        <v>764.1</v>
      </c>
      <c r="AJ14" s="102">
        <v>11439.22</v>
      </c>
      <c r="AK14" s="102">
        <v>1207.299</v>
      </c>
      <c r="AL14" s="102">
        <v>754.13</v>
      </c>
      <c r="AM14" s="102">
        <v>400</v>
      </c>
      <c r="AN14" s="102">
        <v>11839.22</v>
      </c>
      <c r="AO14" s="102">
        <v>18539</v>
      </c>
      <c r="AP14" s="102">
        <v>6747284</v>
      </c>
      <c r="AQ14" s="102">
        <v>0</v>
      </c>
      <c r="AR14" s="102">
        <v>8368925</v>
      </c>
      <c r="AS14" s="102">
        <v>693300</v>
      </c>
      <c r="AT14" s="102">
        <v>21256743</v>
      </c>
      <c r="AU14" s="102">
        <v>296291</v>
      </c>
      <c r="AV14" s="102">
        <v>2104</v>
      </c>
      <c r="AW14" s="102">
        <v>77481</v>
      </c>
      <c r="AX14" s="102">
        <v>402433</v>
      </c>
      <c r="AY14" s="102">
        <v>0</v>
      </c>
      <c r="AZ14" s="102">
        <v>206513.6746</v>
      </c>
      <c r="BA14" s="102">
        <v>0</v>
      </c>
      <c r="BB14" s="102">
        <v>159955.71230000001</v>
      </c>
    </row>
    <row r="15" spans="1:54" x14ac:dyDescent="0.3">
      <c r="A15" s="103">
        <v>44531</v>
      </c>
      <c r="B15" s="102">
        <v>1608687.618</v>
      </c>
      <c r="C15" s="102">
        <v>618740</v>
      </c>
      <c r="D15" s="102">
        <v>2.5999411989999999</v>
      </c>
      <c r="E15" s="102" t="s">
        <v>3</v>
      </c>
      <c r="F15" s="102">
        <v>15439.54</v>
      </c>
      <c r="G15" s="102">
        <v>5367</v>
      </c>
      <c r="H15" s="102">
        <v>2.8767542389999998</v>
      </c>
      <c r="I15" s="102">
        <v>132160.09460000001</v>
      </c>
      <c r="J15" s="102">
        <v>42188</v>
      </c>
      <c r="K15" s="102">
        <v>3.1326465969999999</v>
      </c>
      <c r="L15" s="102">
        <v>23607.50331</v>
      </c>
      <c r="M15" s="102">
        <v>7442</v>
      </c>
      <c r="N15" s="102">
        <v>3.1721987779999998</v>
      </c>
      <c r="O15" s="102">
        <v>66659.915470000007</v>
      </c>
      <c r="P15" s="102">
        <v>34319</v>
      </c>
      <c r="Q15" s="102">
        <v>1.9423618250000001</v>
      </c>
      <c r="R15" s="102">
        <v>215295.1637</v>
      </c>
      <c r="S15" s="102">
        <v>60001</v>
      </c>
      <c r="T15" s="102">
        <v>3.588192925</v>
      </c>
      <c r="U15" s="102">
        <v>5.3199999999999997E-2</v>
      </c>
      <c r="V15" s="102" t="s">
        <v>3</v>
      </c>
      <c r="W15" s="102" t="s">
        <v>3</v>
      </c>
      <c r="X15" s="102" t="s">
        <v>3</v>
      </c>
      <c r="Y15" s="102" t="s">
        <v>3</v>
      </c>
      <c r="Z15" s="102" t="s">
        <v>3</v>
      </c>
      <c r="AA15" s="102" t="s">
        <v>3</v>
      </c>
      <c r="AB15" s="102">
        <v>2897.2204889999998</v>
      </c>
      <c r="AC15" s="102">
        <v>18640</v>
      </c>
      <c r="AD15" s="102">
        <v>0</v>
      </c>
      <c r="AE15" s="102">
        <v>18320</v>
      </c>
      <c r="AF15" s="102">
        <v>2073.41</v>
      </c>
      <c r="AG15" s="102">
        <v>0</v>
      </c>
      <c r="AH15" s="102">
        <v>3621.89</v>
      </c>
      <c r="AI15" s="102">
        <v>3986.82</v>
      </c>
      <c r="AJ15" s="102">
        <v>17909.37</v>
      </c>
      <c r="AK15" s="102">
        <v>2227.2869999999998</v>
      </c>
      <c r="AL15" s="102">
        <v>1500.38</v>
      </c>
      <c r="AM15" s="102">
        <v>2119.1999999999998</v>
      </c>
      <c r="AN15" s="102">
        <v>20028.57</v>
      </c>
      <c r="AO15" s="102">
        <v>48005</v>
      </c>
      <c r="AP15" s="102">
        <v>28912499</v>
      </c>
      <c r="AQ15" s="102">
        <v>0</v>
      </c>
      <c r="AR15" s="102">
        <v>26402450</v>
      </c>
      <c r="AS15" s="102">
        <v>999302</v>
      </c>
      <c r="AT15" s="102">
        <v>41406568</v>
      </c>
      <c r="AU15" s="102">
        <v>742429</v>
      </c>
      <c r="AV15" s="102">
        <v>5011</v>
      </c>
      <c r="AW15" s="102">
        <v>175332</v>
      </c>
      <c r="AX15" s="102">
        <v>742429</v>
      </c>
      <c r="AY15" s="102">
        <v>0</v>
      </c>
      <c r="AZ15" s="102">
        <v>184560.60870000001</v>
      </c>
      <c r="BA15" s="102">
        <v>0</v>
      </c>
      <c r="BB15" s="102">
        <v>123938.2647</v>
      </c>
    </row>
    <row r="16" spans="1:54" x14ac:dyDescent="0.3">
      <c r="A16" s="103">
        <v>44562</v>
      </c>
      <c r="B16" s="102">
        <v>1409272.602</v>
      </c>
      <c r="C16" s="102">
        <v>564967</v>
      </c>
      <c r="D16" s="102">
        <v>2.494433484</v>
      </c>
      <c r="E16" s="102">
        <v>0.08</v>
      </c>
      <c r="F16" s="102">
        <v>17406.48</v>
      </c>
      <c r="G16" s="102">
        <v>5861</v>
      </c>
      <c r="H16" s="102">
        <v>2.9698822730000001</v>
      </c>
      <c r="I16" s="102">
        <v>132641.4761</v>
      </c>
      <c r="J16" s="102">
        <v>41877</v>
      </c>
      <c r="K16" s="102">
        <v>3.1674063590000001</v>
      </c>
      <c r="L16" s="102">
        <v>17271.669170000001</v>
      </c>
      <c r="M16" s="102">
        <v>5729</v>
      </c>
      <c r="N16" s="102">
        <v>3.0147790479999999</v>
      </c>
      <c r="O16" s="102">
        <v>60714.848839999999</v>
      </c>
      <c r="P16" s="102">
        <v>31260</v>
      </c>
      <c r="Q16" s="102">
        <v>1.9422536420000001</v>
      </c>
      <c r="R16" s="102">
        <v>218727.3469</v>
      </c>
      <c r="S16" s="102">
        <v>58776</v>
      </c>
      <c r="T16" s="102">
        <v>3.7213717650000002</v>
      </c>
      <c r="U16" s="102">
        <v>6.1800000000000001E-2</v>
      </c>
      <c r="V16" s="102">
        <v>0.2</v>
      </c>
      <c r="W16" s="102">
        <v>0.14000000000000001</v>
      </c>
      <c r="X16" s="102">
        <v>0.06</v>
      </c>
      <c r="Y16" s="102" t="s">
        <v>3</v>
      </c>
      <c r="Z16" s="102">
        <v>5.8353559869999998</v>
      </c>
      <c r="AA16" s="102">
        <v>7.6686893200000004</v>
      </c>
      <c r="AB16" s="102">
        <v>1689.4566970000001</v>
      </c>
      <c r="AC16" s="102">
        <v>11010</v>
      </c>
      <c r="AD16" s="102">
        <v>4000</v>
      </c>
      <c r="AE16" s="102">
        <v>8100</v>
      </c>
      <c r="AF16" s="102">
        <v>1019.06</v>
      </c>
      <c r="AG16" s="102">
        <v>2257.86</v>
      </c>
      <c r="AH16" s="102">
        <v>2415.66</v>
      </c>
      <c r="AI16" s="102">
        <v>6042.15</v>
      </c>
      <c r="AJ16" s="102">
        <v>10927.86</v>
      </c>
      <c r="AK16" s="102">
        <v>4623.8670000000002</v>
      </c>
      <c r="AL16" s="102">
        <v>1815.02</v>
      </c>
      <c r="AM16" s="102">
        <v>1380.8</v>
      </c>
      <c r="AN16" s="102">
        <v>12308.66</v>
      </c>
      <c r="AO16" s="102">
        <v>34163</v>
      </c>
      <c r="AP16" s="102">
        <v>31737902</v>
      </c>
      <c r="AQ16" s="102">
        <v>482405</v>
      </c>
      <c r="AR16" s="102">
        <v>19805087</v>
      </c>
      <c r="AS16" s="102">
        <v>2060807</v>
      </c>
      <c r="AT16" s="102">
        <v>31293407</v>
      </c>
      <c r="AU16" s="102">
        <v>980686</v>
      </c>
      <c r="AV16" s="102">
        <v>3783</v>
      </c>
      <c r="AW16" s="102">
        <v>109542</v>
      </c>
      <c r="AX16" s="102">
        <v>1541289</v>
      </c>
      <c r="AY16" s="102">
        <v>0</v>
      </c>
      <c r="AZ16" s="102">
        <v>175432.71859999999</v>
      </c>
      <c r="BA16" s="102">
        <v>0</v>
      </c>
      <c r="BB16" s="102">
        <v>108800.75139999999</v>
      </c>
    </row>
    <row r="17" spans="1:54" x14ac:dyDescent="0.3">
      <c r="A17" s="103">
        <v>44593</v>
      </c>
      <c r="B17" s="102">
        <v>1287510.4439999999</v>
      </c>
      <c r="C17" s="102">
        <v>503193</v>
      </c>
      <c r="D17" s="102">
        <v>2.55868115</v>
      </c>
      <c r="E17" s="102">
        <v>0.08</v>
      </c>
      <c r="F17" s="102">
        <v>12418.94</v>
      </c>
      <c r="G17" s="102">
        <v>4301</v>
      </c>
      <c r="H17" s="102">
        <v>2.8874540799999999</v>
      </c>
      <c r="I17" s="102">
        <v>117549.56449999999</v>
      </c>
      <c r="J17" s="102">
        <v>38856</v>
      </c>
      <c r="K17" s="102">
        <v>3.0252615939999998</v>
      </c>
      <c r="L17" s="102">
        <v>16057.826359999999</v>
      </c>
      <c r="M17" s="102">
        <v>5298</v>
      </c>
      <c r="N17" s="102">
        <v>3.0309223030000001</v>
      </c>
      <c r="O17" s="102">
        <v>54650.223969999999</v>
      </c>
      <c r="P17" s="102">
        <v>28214</v>
      </c>
      <c r="Q17" s="102">
        <v>1.936989579</v>
      </c>
      <c r="R17" s="102">
        <v>186772.00649999999</v>
      </c>
      <c r="S17" s="102">
        <v>49594</v>
      </c>
      <c r="T17" s="102">
        <v>3.7660202150000002</v>
      </c>
      <c r="U17" s="102">
        <v>6.3700000000000007E-2</v>
      </c>
      <c r="V17" s="102">
        <v>0.2</v>
      </c>
      <c r="W17" s="102">
        <v>0.14000000000000001</v>
      </c>
      <c r="X17" s="102">
        <v>0.06</v>
      </c>
      <c r="Y17" s="102" t="s">
        <v>3</v>
      </c>
      <c r="Z17" s="102">
        <v>5.8353559869999998</v>
      </c>
      <c r="AA17" s="102">
        <v>7.6686893200000004</v>
      </c>
      <c r="AB17" s="102">
        <v>1597.827524</v>
      </c>
      <c r="AC17" s="102">
        <v>16648.400000000001</v>
      </c>
      <c r="AD17" s="102">
        <v>7190.6239999999998</v>
      </c>
      <c r="AE17" s="102">
        <v>8100</v>
      </c>
      <c r="AF17" s="102">
        <v>2775.44</v>
      </c>
      <c r="AG17" s="102">
        <v>1000</v>
      </c>
      <c r="AH17" s="102">
        <v>3432.77</v>
      </c>
      <c r="AI17" s="102">
        <v>2992.96</v>
      </c>
      <c r="AJ17" s="102">
        <v>12007.41</v>
      </c>
      <c r="AK17" s="102">
        <v>1041.6400000000001</v>
      </c>
      <c r="AL17" s="102">
        <v>2336</v>
      </c>
      <c r="AM17" s="102">
        <v>1350</v>
      </c>
      <c r="AN17" s="102">
        <v>13357.41</v>
      </c>
      <c r="AO17" s="102">
        <v>445569</v>
      </c>
      <c r="AP17" s="102">
        <v>16278550</v>
      </c>
      <c r="AQ17" s="102">
        <v>222222</v>
      </c>
      <c r="AR17" s="102">
        <v>28344758</v>
      </c>
      <c r="AS17" s="102">
        <v>972433</v>
      </c>
      <c r="AT17" s="102">
        <v>31803824</v>
      </c>
      <c r="AU17" s="102">
        <v>1396083</v>
      </c>
      <c r="AV17" s="102">
        <v>11630</v>
      </c>
      <c r="AW17" s="102">
        <v>127592</v>
      </c>
      <c r="AX17" s="102">
        <v>763850</v>
      </c>
      <c r="AY17" s="102">
        <v>0</v>
      </c>
      <c r="AZ17" s="102">
        <v>197489.22140000001</v>
      </c>
      <c r="BA17" s="102">
        <v>0</v>
      </c>
      <c r="BB17" s="102">
        <v>109261.961</v>
      </c>
    </row>
    <row r="18" spans="1:54" x14ac:dyDescent="0.3">
      <c r="A18" s="103">
        <v>44621</v>
      </c>
      <c r="B18" s="102">
        <v>1495924.5260000001</v>
      </c>
      <c r="C18" s="102">
        <v>558419</v>
      </c>
      <c r="D18" s="102">
        <v>2.6788567840000002</v>
      </c>
      <c r="E18" s="102">
        <v>7.0000000000000007E-2</v>
      </c>
      <c r="F18" s="102">
        <v>13593.1</v>
      </c>
      <c r="G18" s="102">
        <v>4639</v>
      </c>
      <c r="H18" s="102">
        <v>2.9301789180000002</v>
      </c>
      <c r="I18" s="102">
        <v>125896.88340000001</v>
      </c>
      <c r="J18" s="102">
        <v>40023</v>
      </c>
      <c r="K18" s="102">
        <v>3.1456133570000002</v>
      </c>
      <c r="L18" s="102">
        <v>21363.73921</v>
      </c>
      <c r="M18" s="102">
        <v>7080</v>
      </c>
      <c r="N18" s="102">
        <v>3.0174772889999999</v>
      </c>
      <c r="O18" s="102">
        <v>62994.852460000002</v>
      </c>
      <c r="P18" s="102">
        <v>31972</v>
      </c>
      <c r="Q18" s="102">
        <v>1.970313164</v>
      </c>
      <c r="R18" s="102">
        <v>267602.82860000001</v>
      </c>
      <c r="S18" s="102">
        <v>71161</v>
      </c>
      <c r="T18" s="102">
        <v>3.7605265330000002</v>
      </c>
      <c r="U18" s="102">
        <v>6.9599999999999995E-2</v>
      </c>
      <c r="V18" s="102">
        <v>0.19</v>
      </c>
      <c r="W18" s="102">
        <v>0.14000000000000001</v>
      </c>
      <c r="X18" s="102">
        <v>0.06</v>
      </c>
      <c r="Y18" s="102" t="s">
        <v>3</v>
      </c>
      <c r="Z18" s="102">
        <v>5.8353559869999998</v>
      </c>
      <c r="AA18" s="102">
        <v>7.6686893200000004</v>
      </c>
      <c r="AB18" s="102">
        <v>2057.061729</v>
      </c>
      <c r="AC18" s="102">
        <v>12605.7456</v>
      </c>
      <c r="AD18" s="102">
        <v>4748.96</v>
      </c>
      <c r="AE18" s="102">
        <v>9700</v>
      </c>
      <c r="AF18" s="102">
        <v>2937.59</v>
      </c>
      <c r="AG18" s="102">
        <v>1000</v>
      </c>
      <c r="AH18" s="102">
        <v>2285.94</v>
      </c>
      <c r="AI18" s="102">
        <v>4507.91</v>
      </c>
      <c r="AJ18" s="102">
        <v>9526.84</v>
      </c>
      <c r="AK18" s="102">
        <v>1000.56</v>
      </c>
      <c r="AL18" s="102">
        <v>1649.61</v>
      </c>
      <c r="AM18" s="102">
        <v>755.33</v>
      </c>
      <c r="AN18" s="102">
        <v>10282.17</v>
      </c>
      <c r="AO18" s="102">
        <v>103808</v>
      </c>
      <c r="AP18" s="102">
        <v>33104896</v>
      </c>
      <c r="AQ18" s="102">
        <v>139243</v>
      </c>
      <c r="AR18" s="102">
        <v>21151397</v>
      </c>
      <c r="AS18" s="102">
        <v>2363945</v>
      </c>
      <c r="AT18" s="102">
        <v>32437326</v>
      </c>
      <c r="AU18" s="102">
        <v>1045689</v>
      </c>
      <c r="AV18" s="102">
        <v>9453</v>
      </c>
      <c r="AW18" s="102">
        <v>107588</v>
      </c>
      <c r="AX18" s="102">
        <v>1665528</v>
      </c>
      <c r="AY18" s="102">
        <v>0</v>
      </c>
      <c r="AZ18" s="102">
        <v>219819.73130000001</v>
      </c>
      <c r="BA18" s="102">
        <v>0</v>
      </c>
      <c r="BB18" s="102">
        <v>158288.4161</v>
      </c>
    </row>
    <row r="19" spans="1:54" x14ac:dyDescent="0.3">
      <c r="A19" s="103">
        <v>44652</v>
      </c>
      <c r="B19" s="102">
        <v>1446372.8829999999</v>
      </c>
      <c r="C19" s="102">
        <v>532609</v>
      </c>
      <c r="D19" s="102">
        <v>2.7156373299999998</v>
      </c>
      <c r="E19" s="102">
        <v>0.05</v>
      </c>
      <c r="F19" s="102">
        <v>13139.47</v>
      </c>
      <c r="G19" s="102">
        <v>4491</v>
      </c>
      <c r="H19" s="102">
        <v>2.9257336899999999</v>
      </c>
      <c r="I19" s="102">
        <v>120992.8498</v>
      </c>
      <c r="J19" s="102">
        <v>38361</v>
      </c>
      <c r="K19" s="102">
        <v>3.1540588060000001</v>
      </c>
      <c r="L19" s="102">
        <v>19430.96513</v>
      </c>
      <c r="M19" s="102">
        <v>6337</v>
      </c>
      <c r="N19" s="102">
        <v>3.0662719150000002</v>
      </c>
      <c r="O19" s="102">
        <v>61117.715129999997</v>
      </c>
      <c r="P19" s="102">
        <v>30611</v>
      </c>
      <c r="Q19" s="102">
        <v>1.996593222</v>
      </c>
      <c r="R19" s="102">
        <v>237460.28839999999</v>
      </c>
      <c r="S19" s="102">
        <v>62704</v>
      </c>
      <c r="T19" s="102">
        <v>3.787003833</v>
      </c>
      <c r="U19" s="102">
        <v>8.3500000000000005E-2</v>
      </c>
      <c r="V19" s="102">
        <v>0.18</v>
      </c>
      <c r="W19" s="102">
        <v>0.14000000000000001</v>
      </c>
      <c r="X19" s="102">
        <v>0.06</v>
      </c>
      <c r="Y19" s="102" t="s">
        <v>3</v>
      </c>
      <c r="Z19" s="102">
        <v>5.8353559869999998</v>
      </c>
      <c r="AA19" s="102">
        <v>7.6686893200000004</v>
      </c>
      <c r="AB19" s="102">
        <v>1255.4509430000001</v>
      </c>
      <c r="AC19" s="102">
        <v>13692</v>
      </c>
      <c r="AD19" s="102">
        <v>9098.8880000000008</v>
      </c>
      <c r="AE19" s="102">
        <v>12400</v>
      </c>
      <c r="AF19" s="102">
        <v>2627.09</v>
      </c>
      <c r="AG19" s="102">
        <v>4500.5</v>
      </c>
      <c r="AH19" s="102">
        <v>2170.02</v>
      </c>
      <c r="AI19" s="102">
        <v>4500.5</v>
      </c>
      <c r="AJ19" s="102">
        <v>6522.1</v>
      </c>
      <c r="AK19" s="102">
        <v>3504.96</v>
      </c>
      <c r="AL19" s="102">
        <v>1218.58</v>
      </c>
      <c r="AM19" s="102">
        <v>2357.83</v>
      </c>
      <c r="AN19" s="102">
        <v>8879.93</v>
      </c>
      <c r="AO19" s="102">
        <v>63840</v>
      </c>
      <c r="AP19" s="102">
        <v>722513</v>
      </c>
      <c r="AQ19" s="102">
        <v>722513</v>
      </c>
      <c r="AR19" s="102">
        <v>20421781</v>
      </c>
      <c r="AS19" s="102">
        <v>48705</v>
      </c>
      <c r="AT19" s="102">
        <v>31171023</v>
      </c>
      <c r="AU19" s="102">
        <v>970247</v>
      </c>
      <c r="AV19" s="102">
        <v>8506</v>
      </c>
      <c r="AW19" s="102">
        <v>81073</v>
      </c>
      <c r="AX19" s="102">
        <v>43812</v>
      </c>
      <c r="AY19" s="102">
        <v>0</v>
      </c>
      <c r="AZ19" s="102">
        <v>196888.48879999999</v>
      </c>
      <c r="BA19" s="102">
        <v>1095.659134</v>
      </c>
      <c r="BB19" s="102">
        <v>146388.51990000001</v>
      </c>
    </row>
    <row r="20" spans="1:54" x14ac:dyDescent="0.3">
      <c r="A20" s="103">
        <v>44682</v>
      </c>
      <c r="B20" s="102">
        <v>1523352.111</v>
      </c>
      <c r="C20" s="102">
        <v>547508</v>
      </c>
      <c r="D20" s="102">
        <v>2.7823376309999999</v>
      </c>
      <c r="E20" s="102">
        <v>7.0000000000000007E-2</v>
      </c>
      <c r="F20" s="102">
        <v>14335.69</v>
      </c>
      <c r="G20" s="102">
        <v>4973</v>
      </c>
      <c r="H20" s="102">
        <v>2.8827046049999998</v>
      </c>
      <c r="I20" s="102">
        <v>131035.06230000001</v>
      </c>
      <c r="J20" s="102">
        <v>40454</v>
      </c>
      <c r="K20" s="102">
        <v>3.2391126290000001</v>
      </c>
      <c r="L20" s="102">
        <v>22875.31941</v>
      </c>
      <c r="M20" s="102">
        <v>7227</v>
      </c>
      <c r="N20" s="102">
        <v>3.1652579780000001</v>
      </c>
      <c r="O20" s="102">
        <v>62661.466469999999</v>
      </c>
      <c r="P20" s="102">
        <v>31921</v>
      </c>
      <c r="Q20" s="102">
        <v>1.9630170250000001</v>
      </c>
      <c r="R20" s="102">
        <v>250851.64360000001</v>
      </c>
      <c r="S20" s="102">
        <v>66188</v>
      </c>
      <c r="T20" s="102">
        <v>3.7899867600000001</v>
      </c>
      <c r="U20" s="102">
        <v>9.0899999999999995E-2</v>
      </c>
      <c r="V20" s="102">
        <v>0.19</v>
      </c>
      <c r="W20" s="102">
        <v>0.13</v>
      </c>
      <c r="X20" s="102">
        <v>0.06</v>
      </c>
      <c r="Y20" s="102" t="s">
        <v>3</v>
      </c>
      <c r="Z20" s="102">
        <v>5.8353559869999998</v>
      </c>
      <c r="AA20" s="102">
        <v>7.6686893200000004</v>
      </c>
      <c r="AB20" s="102">
        <v>2102.7472979999998</v>
      </c>
      <c r="AC20" s="102">
        <v>11497.6</v>
      </c>
      <c r="AD20" s="102">
        <v>6116.94</v>
      </c>
      <c r="AE20" s="102">
        <v>9925</v>
      </c>
      <c r="AF20" s="102">
        <v>4757.67</v>
      </c>
      <c r="AG20" s="102">
        <v>2601.41</v>
      </c>
      <c r="AH20" s="102">
        <v>3714.4</v>
      </c>
      <c r="AI20" s="102">
        <v>7106.25</v>
      </c>
      <c r="AJ20" s="102">
        <v>12370.8</v>
      </c>
      <c r="AK20" s="102">
        <v>3009.96</v>
      </c>
      <c r="AL20" s="102">
        <v>3512.44</v>
      </c>
      <c r="AM20" s="102">
        <v>1253.73</v>
      </c>
      <c r="AN20" s="102">
        <v>13624.53</v>
      </c>
      <c r="AO20" s="102">
        <v>401744</v>
      </c>
      <c r="AP20" s="102">
        <v>44594118</v>
      </c>
      <c r="AQ20" s="102">
        <v>350275</v>
      </c>
      <c r="AR20" s="102">
        <v>37541062</v>
      </c>
      <c r="AS20" s="102">
        <v>4377525</v>
      </c>
      <c r="AT20" s="102">
        <v>38803110</v>
      </c>
      <c r="AU20" s="102">
        <v>2526838</v>
      </c>
      <c r="AV20" s="102">
        <v>16176</v>
      </c>
      <c r="AW20" s="102">
        <v>189050</v>
      </c>
      <c r="AX20" s="102">
        <v>3085455</v>
      </c>
      <c r="AY20" s="102">
        <v>0</v>
      </c>
      <c r="AZ20" s="102">
        <v>158745.69680000001</v>
      </c>
      <c r="BA20" s="102">
        <v>512.88780810000003</v>
      </c>
      <c r="BB20" s="102">
        <v>136219.05129999999</v>
      </c>
    </row>
    <row r="21" spans="1:54" x14ac:dyDescent="0.3">
      <c r="A21" s="103">
        <v>44713</v>
      </c>
      <c r="B21" s="102">
        <v>1629810.0430000001</v>
      </c>
      <c r="C21" s="102">
        <v>564706</v>
      </c>
      <c r="D21" s="102">
        <v>2.8861213499999998</v>
      </c>
      <c r="E21" s="102">
        <v>7.0000000000000007E-2</v>
      </c>
      <c r="F21" s="102">
        <v>16151.42</v>
      </c>
      <c r="G21" s="102">
        <v>5292</v>
      </c>
      <c r="H21" s="102">
        <v>3.052044596</v>
      </c>
      <c r="I21" s="102">
        <v>140376.0888</v>
      </c>
      <c r="J21" s="102">
        <v>41858</v>
      </c>
      <c r="K21" s="102">
        <v>3.3536262780000001</v>
      </c>
      <c r="L21" s="102">
        <v>24285.469949999999</v>
      </c>
      <c r="M21" s="102">
        <v>7490</v>
      </c>
      <c r="N21" s="102">
        <v>3.2423858409999999</v>
      </c>
      <c r="O21" s="102">
        <v>69636.969729999997</v>
      </c>
      <c r="P21" s="102">
        <v>37807</v>
      </c>
      <c r="Q21" s="102">
        <v>1.841906783</v>
      </c>
      <c r="R21" s="102">
        <v>280234.23969999998</v>
      </c>
      <c r="S21" s="102">
        <v>70836</v>
      </c>
      <c r="T21" s="102">
        <v>3.9560991539999999</v>
      </c>
      <c r="U21" s="102">
        <v>0.1022</v>
      </c>
      <c r="V21" s="102">
        <v>0.19</v>
      </c>
      <c r="W21" s="102">
        <v>0.11</v>
      </c>
      <c r="X21" s="102">
        <v>0.06</v>
      </c>
      <c r="Y21" s="102" t="s">
        <v>3</v>
      </c>
      <c r="Z21" s="102">
        <v>5.9405339809999997</v>
      </c>
      <c r="AA21" s="102">
        <v>7.6686893200000004</v>
      </c>
      <c r="AB21" s="102">
        <v>954.60449040000003</v>
      </c>
      <c r="AC21" s="102">
        <v>5625</v>
      </c>
      <c r="AD21" s="102">
        <v>10771.727999999999</v>
      </c>
      <c r="AE21" s="102">
        <v>9925</v>
      </c>
      <c r="AF21" s="102">
        <v>1515.33</v>
      </c>
      <c r="AG21" s="102">
        <v>695.36</v>
      </c>
      <c r="AH21" s="102">
        <v>1444.62</v>
      </c>
      <c r="AI21" s="102">
        <v>2691.74</v>
      </c>
      <c r="AJ21" s="102">
        <v>5565.31</v>
      </c>
      <c r="AK21" s="102">
        <v>3113.5320000000002</v>
      </c>
      <c r="AL21" s="102">
        <v>868.38</v>
      </c>
      <c r="AM21" s="102">
        <v>944.16</v>
      </c>
      <c r="AN21" s="102">
        <v>6509.47</v>
      </c>
      <c r="AO21" s="102">
        <v>209506</v>
      </c>
      <c r="AP21" s="102">
        <v>23470508</v>
      </c>
      <c r="AQ21" s="102">
        <v>107950</v>
      </c>
      <c r="AR21" s="102">
        <v>16842636</v>
      </c>
      <c r="AS21" s="102">
        <v>1432401</v>
      </c>
      <c r="AT21" s="102">
        <v>22919352</v>
      </c>
      <c r="AU21" s="102">
        <v>868206</v>
      </c>
      <c r="AV21" s="102">
        <v>7736</v>
      </c>
      <c r="AW21" s="102">
        <v>176911</v>
      </c>
      <c r="AX21" s="102">
        <v>1037844</v>
      </c>
      <c r="AY21" s="102">
        <v>0</v>
      </c>
      <c r="AZ21" s="102">
        <v>178874.73149999999</v>
      </c>
      <c r="BA21" s="102">
        <v>507.9837015</v>
      </c>
      <c r="BB21" s="102">
        <v>121526.9952</v>
      </c>
    </row>
    <row r="22" spans="1:54" x14ac:dyDescent="0.3">
      <c r="A22" s="103">
        <v>44743</v>
      </c>
      <c r="B22" s="102">
        <v>1667597.635</v>
      </c>
      <c r="C22" s="102">
        <v>614885</v>
      </c>
      <c r="D22" s="102">
        <v>2.7120480009999999</v>
      </c>
      <c r="E22" s="102">
        <v>7.0000000000000007E-2</v>
      </c>
      <c r="F22" s="102">
        <v>13709.56</v>
      </c>
      <c r="G22" s="102">
        <v>4250</v>
      </c>
      <c r="H22" s="102">
        <v>3.2257788239999998</v>
      </c>
      <c r="I22" s="102">
        <v>143914.8529</v>
      </c>
      <c r="J22" s="102">
        <v>43690</v>
      </c>
      <c r="K22" s="102">
        <v>3.2939998359999998</v>
      </c>
      <c r="L22" s="102">
        <v>22648.639630000001</v>
      </c>
      <c r="M22" s="102">
        <v>6977</v>
      </c>
      <c r="N22" s="102">
        <v>3.246185986</v>
      </c>
      <c r="O22" s="102">
        <v>69774.540580000001</v>
      </c>
      <c r="P22" s="102">
        <v>41555</v>
      </c>
      <c r="Q22" s="102">
        <v>1.679088932</v>
      </c>
      <c r="R22" s="102">
        <v>278573.78570000001</v>
      </c>
      <c r="S22" s="102">
        <v>70554</v>
      </c>
      <c r="T22" s="102">
        <v>3.948376927</v>
      </c>
      <c r="U22" s="102">
        <v>0.1086</v>
      </c>
      <c r="V22" s="102">
        <v>0.19</v>
      </c>
      <c r="W22" s="102">
        <v>0.11</v>
      </c>
      <c r="X22" s="102">
        <v>7.0000000000000007E-2</v>
      </c>
      <c r="Y22" s="102" t="s">
        <v>3</v>
      </c>
      <c r="Z22" s="102">
        <v>5.9405339809999997</v>
      </c>
      <c r="AA22" s="102">
        <v>7.6686893200000004</v>
      </c>
      <c r="AB22" s="102">
        <v>1220.6406139999999</v>
      </c>
      <c r="AC22" s="102">
        <v>10077.2664</v>
      </c>
      <c r="AD22" s="102">
        <v>4999.3599999999997</v>
      </c>
      <c r="AE22" s="102">
        <v>10925</v>
      </c>
      <c r="AF22" s="102">
        <v>608.46</v>
      </c>
      <c r="AG22" s="102">
        <v>1561.35</v>
      </c>
      <c r="AH22" s="102">
        <v>1658.19</v>
      </c>
      <c r="AI22" s="102">
        <v>1561.35</v>
      </c>
      <c r="AJ22" s="102">
        <v>7013.74</v>
      </c>
      <c r="AK22" s="102">
        <v>2503.2399999999998</v>
      </c>
      <c r="AL22" s="102">
        <v>589.1</v>
      </c>
      <c r="AM22" s="102">
        <v>626.24</v>
      </c>
      <c r="AN22" s="102">
        <v>7639.98</v>
      </c>
      <c r="AO22" s="102">
        <v>182676</v>
      </c>
      <c r="AP22" s="102">
        <v>225540</v>
      </c>
      <c r="AQ22" s="102">
        <v>225540</v>
      </c>
      <c r="AR22" s="102">
        <v>15124424</v>
      </c>
      <c r="AS22" s="102">
        <v>54303</v>
      </c>
      <c r="AT22" s="102">
        <v>26791259</v>
      </c>
      <c r="AU22" s="102">
        <v>706582</v>
      </c>
      <c r="AV22" s="102">
        <v>5767</v>
      </c>
      <c r="AW22" s="102">
        <v>219220</v>
      </c>
      <c r="AX22" s="102">
        <v>41764</v>
      </c>
      <c r="AY22" s="102">
        <v>0</v>
      </c>
      <c r="AZ22" s="102">
        <v>227375.1531</v>
      </c>
      <c r="BA22" s="102">
        <v>461.1222391</v>
      </c>
      <c r="BB22" s="102">
        <v>161518.45139999999</v>
      </c>
    </row>
    <row r="23" spans="1:54" x14ac:dyDescent="0.3">
      <c r="A23" s="103">
        <v>44774</v>
      </c>
      <c r="B23" s="102">
        <v>1518742.3940000001</v>
      </c>
      <c r="C23" s="102">
        <v>532948</v>
      </c>
      <c r="D23" s="102">
        <v>2.849700898</v>
      </c>
      <c r="E23" s="102">
        <v>7.0000000000000007E-2</v>
      </c>
      <c r="F23" s="102">
        <v>13876.07</v>
      </c>
      <c r="G23" s="102">
        <v>4449</v>
      </c>
      <c r="H23" s="102">
        <v>3.1189188579999998</v>
      </c>
      <c r="I23" s="102">
        <v>131544.09049999999</v>
      </c>
      <c r="J23" s="102">
        <v>39303</v>
      </c>
      <c r="K23" s="102">
        <v>3.3469223850000001</v>
      </c>
      <c r="L23" s="102">
        <v>23044.24526</v>
      </c>
      <c r="M23" s="102">
        <v>7108</v>
      </c>
      <c r="N23" s="102">
        <v>3.242015372</v>
      </c>
      <c r="O23" s="102">
        <v>64427.105150000003</v>
      </c>
      <c r="P23" s="102">
        <v>38779</v>
      </c>
      <c r="Q23" s="102">
        <v>1.6613916070000001</v>
      </c>
      <c r="R23" s="102">
        <v>220936.1257</v>
      </c>
      <c r="S23" s="102">
        <v>55950</v>
      </c>
      <c r="T23" s="102">
        <v>3.9488136859999998</v>
      </c>
      <c r="U23" s="102">
        <v>0.104</v>
      </c>
      <c r="V23" s="102">
        <v>0.19</v>
      </c>
      <c r="W23" s="102">
        <v>0.11</v>
      </c>
      <c r="X23" s="102">
        <v>0.08</v>
      </c>
      <c r="Y23" s="102" t="s">
        <v>3</v>
      </c>
      <c r="Z23" s="102">
        <v>6.0509708739999999</v>
      </c>
      <c r="AA23" s="102">
        <v>7.6686893200000004</v>
      </c>
      <c r="AB23" s="102">
        <v>1433.3510679999999</v>
      </c>
      <c r="AC23" s="102">
        <v>12917.8668</v>
      </c>
      <c r="AD23" s="102">
        <v>10270.9372</v>
      </c>
      <c r="AE23" s="102">
        <v>16162.500050000001</v>
      </c>
      <c r="AF23" s="102">
        <v>1516.84</v>
      </c>
      <c r="AG23" s="102">
        <v>3154.87</v>
      </c>
      <c r="AH23" s="102">
        <v>3487.58</v>
      </c>
      <c r="AI23" s="102">
        <v>6646.28</v>
      </c>
      <c r="AJ23" s="102">
        <v>13229.26</v>
      </c>
      <c r="AK23" s="102">
        <v>2000</v>
      </c>
      <c r="AL23" s="102">
        <v>1959.63</v>
      </c>
      <c r="AM23" s="102">
        <v>726.03</v>
      </c>
      <c r="AN23" s="102">
        <v>13955.29</v>
      </c>
      <c r="AO23" s="102">
        <v>100549</v>
      </c>
      <c r="AP23" s="102">
        <v>31642328</v>
      </c>
      <c r="AQ23" s="102">
        <v>433574</v>
      </c>
      <c r="AR23" s="102">
        <v>32145640</v>
      </c>
      <c r="AS23" s="102">
        <v>1710516</v>
      </c>
      <c r="AT23" s="102">
        <v>39305060</v>
      </c>
      <c r="AU23" s="102">
        <v>2579124</v>
      </c>
      <c r="AV23" s="102">
        <v>7140</v>
      </c>
      <c r="AW23" s="102">
        <v>270424</v>
      </c>
      <c r="AX23" s="102">
        <v>1621862</v>
      </c>
      <c r="AY23" s="102">
        <v>0</v>
      </c>
      <c r="AZ23" s="102">
        <v>256512.18489999999</v>
      </c>
      <c r="BA23" s="102">
        <v>666.5204473</v>
      </c>
      <c r="BB23" s="102">
        <v>234931.1943</v>
      </c>
    </row>
    <row r="24" spans="1:54" x14ac:dyDescent="0.3">
      <c r="A24" s="103">
        <v>44805</v>
      </c>
      <c r="B24" s="102">
        <v>1698929.7409999999</v>
      </c>
      <c r="C24" s="102">
        <v>549630</v>
      </c>
      <c r="D24" s="102">
        <v>3.0910425949999998</v>
      </c>
      <c r="E24" s="102">
        <v>0.08</v>
      </c>
      <c r="F24" s="102">
        <v>14010.67</v>
      </c>
      <c r="G24" s="102">
        <v>4496</v>
      </c>
      <c r="H24" s="102">
        <v>3.1162522240000001</v>
      </c>
      <c r="I24" s="102">
        <v>149137.5318</v>
      </c>
      <c r="J24" s="102">
        <v>44076</v>
      </c>
      <c r="K24" s="102">
        <v>3.383644882</v>
      </c>
      <c r="L24" s="102">
        <v>22783.607749999999</v>
      </c>
      <c r="M24" s="102">
        <v>6846</v>
      </c>
      <c r="N24" s="102">
        <v>3.3280174910000002</v>
      </c>
      <c r="O24" s="102">
        <v>60706.617149999998</v>
      </c>
      <c r="P24" s="102">
        <v>32262</v>
      </c>
      <c r="Q24" s="102">
        <v>1.881675567</v>
      </c>
      <c r="R24" s="102">
        <v>352566.45529999997</v>
      </c>
      <c r="S24" s="102">
        <v>71217</v>
      </c>
      <c r="T24" s="102">
        <v>4.9505940339999999</v>
      </c>
      <c r="U24" s="102">
        <v>0.1004</v>
      </c>
      <c r="V24" s="102">
        <v>0.22</v>
      </c>
      <c r="W24" s="102">
        <v>0.12</v>
      </c>
      <c r="X24" s="102">
        <v>0.08</v>
      </c>
      <c r="Y24" s="102" t="s">
        <v>3</v>
      </c>
      <c r="Z24" s="102">
        <v>6.0509708739999999</v>
      </c>
      <c r="AA24" s="102">
        <v>7.6686893200000004</v>
      </c>
      <c r="AB24" s="102">
        <v>608.91859190000002</v>
      </c>
      <c r="AC24" s="102">
        <v>13977.91698</v>
      </c>
      <c r="AD24" s="102">
        <v>3995.2</v>
      </c>
      <c r="AE24" s="102">
        <v>12937.5</v>
      </c>
      <c r="AF24" s="102">
        <v>866.96</v>
      </c>
      <c r="AG24" s="102">
        <v>1000</v>
      </c>
      <c r="AH24" s="102">
        <v>764.72</v>
      </c>
      <c r="AI24" s="102">
        <v>2974.77</v>
      </c>
      <c r="AJ24" s="102">
        <v>13701.26</v>
      </c>
      <c r="AK24" s="102">
        <v>1000</v>
      </c>
      <c r="AL24" s="102">
        <v>962.39</v>
      </c>
      <c r="AM24" s="102">
        <v>649.80999999999995</v>
      </c>
      <c r="AN24" s="102">
        <v>14351.07</v>
      </c>
      <c r="AO24" s="102">
        <v>38175</v>
      </c>
      <c r="AP24" s="102">
        <v>18752266</v>
      </c>
      <c r="AQ24" s="102">
        <v>263176</v>
      </c>
      <c r="AR24" s="102">
        <v>7250098</v>
      </c>
      <c r="AS24" s="102">
        <v>3156610</v>
      </c>
      <c r="AT24" s="102">
        <v>41120677</v>
      </c>
      <c r="AU24" s="102">
        <v>1096162</v>
      </c>
      <c r="AV24" s="102">
        <v>4531</v>
      </c>
      <c r="AW24" s="102">
        <v>122823</v>
      </c>
      <c r="AX24" s="102">
        <v>2584332</v>
      </c>
      <c r="AY24" s="102">
        <v>0</v>
      </c>
      <c r="AZ24" s="102">
        <v>227039.03400000001</v>
      </c>
      <c r="BA24" s="102">
        <v>97.973634959999998</v>
      </c>
      <c r="BB24" s="102">
        <v>228272.9951</v>
      </c>
    </row>
    <row r="25" spans="1:54" x14ac:dyDescent="0.3">
      <c r="A25" s="103">
        <v>44835</v>
      </c>
      <c r="B25" s="102">
        <v>1621764.21</v>
      </c>
      <c r="C25" s="102">
        <v>554132</v>
      </c>
      <c r="D25" s="102">
        <v>2.9266748900000001</v>
      </c>
      <c r="E25" s="102">
        <v>0.08</v>
      </c>
      <c r="F25" s="102">
        <v>11375.9</v>
      </c>
      <c r="G25" s="102">
        <v>3576</v>
      </c>
      <c r="H25" s="102">
        <v>3.1811800890000002</v>
      </c>
      <c r="I25" s="102">
        <v>145738.31570000001</v>
      </c>
      <c r="J25" s="102">
        <v>44841</v>
      </c>
      <c r="K25" s="102">
        <v>3.2501129710000001</v>
      </c>
      <c r="L25" s="102">
        <v>21559.794610000001</v>
      </c>
      <c r="M25" s="102">
        <v>6302</v>
      </c>
      <c r="N25" s="102">
        <v>3.4211035559999998</v>
      </c>
      <c r="O25" s="102">
        <v>63064.732300000003</v>
      </c>
      <c r="P25" s="102">
        <v>32640</v>
      </c>
      <c r="Q25" s="102">
        <v>1.9321302789999999</v>
      </c>
      <c r="R25" s="102">
        <v>267972.74570000003</v>
      </c>
      <c r="S25" s="102">
        <v>68651</v>
      </c>
      <c r="T25" s="102">
        <v>3.9034062980000002</v>
      </c>
      <c r="U25" s="102">
        <v>8.3299999999999999E-2</v>
      </c>
      <c r="V25" s="102">
        <v>0.24</v>
      </c>
      <c r="W25" s="102">
        <v>0.13</v>
      </c>
      <c r="X25" s="102">
        <v>7.0000000000000007E-2</v>
      </c>
      <c r="Y25" s="102" t="s">
        <v>3</v>
      </c>
      <c r="Z25" s="102">
        <v>6.0509708739999999</v>
      </c>
      <c r="AA25" s="102">
        <v>7.6686893200000004</v>
      </c>
      <c r="AB25" s="102">
        <v>574.02090029999999</v>
      </c>
      <c r="AC25" s="102">
        <v>0</v>
      </c>
      <c r="AD25" s="102">
        <v>0</v>
      </c>
      <c r="AE25" s="102">
        <v>9925</v>
      </c>
      <c r="AF25" s="102">
        <v>2552.6</v>
      </c>
      <c r="AG25" s="102">
        <v>1000</v>
      </c>
      <c r="AH25" s="102">
        <v>1779.93</v>
      </c>
      <c r="AI25" s="102">
        <v>2853.11</v>
      </c>
      <c r="AJ25" s="102">
        <v>10519.14</v>
      </c>
      <c r="AK25" s="102">
        <v>2539.944</v>
      </c>
      <c r="AL25" s="102">
        <v>1378.93</v>
      </c>
      <c r="AM25" s="102">
        <v>2100</v>
      </c>
      <c r="AN25" s="102">
        <v>12619.14</v>
      </c>
      <c r="AO25" s="102">
        <v>59290</v>
      </c>
      <c r="AP25" s="102">
        <v>18944589</v>
      </c>
      <c r="AQ25" s="102">
        <v>125305</v>
      </c>
      <c r="AR25" s="102">
        <v>18299893</v>
      </c>
      <c r="AS25" s="102">
        <v>1516855</v>
      </c>
      <c r="AT25" s="102">
        <v>44709088</v>
      </c>
      <c r="AU25" s="102">
        <v>846648</v>
      </c>
      <c r="AV25" s="102">
        <v>8166</v>
      </c>
      <c r="AW25" s="102">
        <v>151318</v>
      </c>
      <c r="AX25" s="102">
        <v>846648</v>
      </c>
      <c r="AY25" s="102">
        <v>0</v>
      </c>
      <c r="AZ25" s="102">
        <v>242627.34650000001</v>
      </c>
      <c r="BA25" s="102">
        <v>176.13637209999999</v>
      </c>
      <c r="BB25" s="102">
        <v>254496.18460000001</v>
      </c>
    </row>
    <row r="26" spans="1:54" x14ac:dyDescent="0.3">
      <c r="A26" s="103">
        <v>44866</v>
      </c>
      <c r="B26" s="102">
        <v>1599569.0360000001</v>
      </c>
      <c r="C26" s="102">
        <v>539731</v>
      </c>
      <c r="D26" s="102">
        <v>2.9636412139999999</v>
      </c>
      <c r="E26" s="102">
        <v>0.08</v>
      </c>
      <c r="F26" s="102">
        <v>11838</v>
      </c>
      <c r="G26" s="102">
        <v>3724</v>
      </c>
      <c r="H26" s="102">
        <v>3.1788399570000001</v>
      </c>
      <c r="I26" s="102">
        <v>134824.3388</v>
      </c>
      <c r="J26" s="102">
        <v>40716</v>
      </c>
      <c r="K26" s="102">
        <v>3.3113355640000002</v>
      </c>
      <c r="L26" s="102">
        <v>21872.48748</v>
      </c>
      <c r="M26" s="102">
        <v>6431</v>
      </c>
      <c r="N26" s="102">
        <v>3.4011020799999998</v>
      </c>
      <c r="O26" s="102">
        <v>59169.712729999999</v>
      </c>
      <c r="P26" s="102">
        <v>30838</v>
      </c>
      <c r="Q26" s="102">
        <v>1.918727308</v>
      </c>
      <c r="R26" s="102">
        <v>235729.58549999999</v>
      </c>
      <c r="S26" s="102">
        <v>60291</v>
      </c>
      <c r="T26" s="102">
        <v>3.9098635869999998</v>
      </c>
      <c r="U26" s="102">
        <v>0.10440000000000001</v>
      </c>
      <c r="V26" s="102">
        <v>0.24</v>
      </c>
      <c r="W26" s="102">
        <v>0.13</v>
      </c>
      <c r="X26" s="102">
        <v>7.0000000000000007E-2</v>
      </c>
      <c r="Y26" s="102" t="s">
        <v>3</v>
      </c>
      <c r="Z26" s="102">
        <v>6.0590614890000003</v>
      </c>
      <c r="AA26" s="102">
        <v>8.0501618120000007</v>
      </c>
      <c r="AB26" s="102">
        <v>4073.1489489999999</v>
      </c>
      <c r="AC26" s="102">
        <v>33607.796029999998</v>
      </c>
      <c r="AD26" s="102">
        <v>7269.6</v>
      </c>
      <c r="AE26" s="102">
        <v>9925</v>
      </c>
      <c r="AF26" s="102">
        <v>2920.15</v>
      </c>
      <c r="AG26" s="102">
        <v>1250</v>
      </c>
      <c r="AH26" s="102">
        <v>2400.73</v>
      </c>
      <c r="AI26" s="102">
        <v>2251.5</v>
      </c>
      <c r="AJ26" s="102">
        <v>7952.78</v>
      </c>
      <c r="AK26" s="102">
        <v>2750</v>
      </c>
      <c r="AL26" s="102">
        <v>2198.46</v>
      </c>
      <c r="AM26" s="102">
        <v>200</v>
      </c>
      <c r="AN26" s="102">
        <v>8152.78</v>
      </c>
      <c r="AO26" s="102">
        <v>123741</v>
      </c>
      <c r="AP26" s="102">
        <v>9108491</v>
      </c>
      <c r="AQ26" s="102">
        <v>228581</v>
      </c>
      <c r="AR26" s="102">
        <v>20676125</v>
      </c>
      <c r="AS26" s="102">
        <v>1475684</v>
      </c>
      <c r="AT26" s="102">
        <v>27058573</v>
      </c>
      <c r="AU26" s="102">
        <v>1721862</v>
      </c>
      <c r="AV26" s="102">
        <v>9422</v>
      </c>
      <c r="AW26" s="102">
        <v>275194</v>
      </c>
      <c r="AX26" s="102">
        <v>1008204</v>
      </c>
      <c r="AY26" s="102">
        <v>0</v>
      </c>
      <c r="AZ26" s="102">
        <v>211905.2905</v>
      </c>
      <c r="BA26" s="102">
        <v>5117.5266080000001</v>
      </c>
      <c r="BB26" s="102">
        <v>175354.3456</v>
      </c>
    </row>
    <row r="27" spans="1:54" x14ac:dyDescent="0.3">
      <c r="A27" s="103">
        <v>44896</v>
      </c>
      <c r="B27" s="102">
        <v>1820495.0360000001</v>
      </c>
      <c r="C27" s="102">
        <v>584577</v>
      </c>
      <c r="D27" s="102">
        <v>3.1142091399999998</v>
      </c>
      <c r="E27" s="102">
        <v>0.08</v>
      </c>
      <c r="F27" s="102">
        <v>14471.11</v>
      </c>
      <c r="G27" s="102">
        <v>4227</v>
      </c>
      <c r="H27" s="102">
        <v>3.4234942039999998</v>
      </c>
      <c r="I27" s="102">
        <v>152913.96969999999</v>
      </c>
      <c r="J27" s="102">
        <v>42523</v>
      </c>
      <c r="K27" s="102">
        <v>3.5960296700000001</v>
      </c>
      <c r="L27" s="102">
        <v>42539.179960000001</v>
      </c>
      <c r="M27" s="102">
        <v>12004</v>
      </c>
      <c r="N27" s="102">
        <v>3.5437504130000002</v>
      </c>
      <c r="O27" s="102">
        <v>62791.942360000001</v>
      </c>
      <c r="P27" s="102">
        <v>33593</v>
      </c>
      <c r="Q27" s="102">
        <v>1.8691972240000001</v>
      </c>
      <c r="R27" s="102">
        <v>326708.1544</v>
      </c>
      <c r="S27" s="102">
        <v>80971</v>
      </c>
      <c r="T27" s="102">
        <v>4.034878591</v>
      </c>
      <c r="U27" s="102">
        <v>9.8000000000000004E-2</v>
      </c>
      <c r="V27" s="102">
        <v>0.24</v>
      </c>
      <c r="W27" s="102">
        <v>0.13</v>
      </c>
      <c r="X27" s="102">
        <v>7.0000000000000007E-2</v>
      </c>
      <c r="Y27" s="102" t="s">
        <v>3</v>
      </c>
      <c r="Z27" s="102">
        <v>6.072411003</v>
      </c>
      <c r="AA27" s="102">
        <v>8.4243527510000007</v>
      </c>
      <c r="AB27" s="102">
        <v>2922.2564000000002</v>
      </c>
      <c r="AC27" s="102">
        <v>13970.80948</v>
      </c>
      <c r="AD27" s="102">
        <v>3998.4</v>
      </c>
      <c r="AE27" s="102">
        <v>19900</v>
      </c>
      <c r="AF27" s="102">
        <v>5307.27</v>
      </c>
      <c r="AG27" s="102">
        <v>2500</v>
      </c>
      <c r="AH27" s="102">
        <v>4026.46</v>
      </c>
      <c r="AI27" s="102">
        <v>8321.4500000000007</v>
      </c>
      <c r="AJ27" s="102">
        <v>15314.84</v>
      </c>
      <c r="AK27" s="102">
        <v>5000</v>
      </c>
      <c r="AL27" s="102">
        <v>3182.66</v>
      </c>
      <c r="AM27" s="102">
        <v>939.03</v>
      </c>
      <c r="AN27" s="102">
        <v>16253.87</v>
      </c>
      <c r="AO27" s="102">
        <v>169110</v>
      </c>
      <c r="AP27" s="102">
        <v>50256596</v>
      </c>
      <c r="AQ27" s="102">
        <v>464587</v>
      </c>
      <c r="AR27" s="102">
        <v>33503224</v>
      </c>
      <c r="AS27" s="102">
        <v>4495748</v>
      </c>
      <c r="AT27" s="102">
        <v>43051670</v>
      </c>
      <c r="AU27" s="102">
        <v>1778199</v>
      </c>
      <c r="AV27" s="102">
        <v>17895</v>
      </c>
      <c r="AW27" s="102">
        <v>379910</v>
      </c>
      <c r="AX27" s="102">
        <v>2637738</v>
      </c>
      <c r="AY27" s="102">
        <v>0</v>
      </c>
      <c r="AZ27" s="102">
        <v>197263.9491</v>
      </c>
      <c r="BA27" s="102">
        <v>39695.92467</v>
      </c>
      <c r="BB27" s="102">
        <v>167162.2789</v>
      </c>
    </row>
    <row r="28" spans="1:54" x14ac:dyDescent="0.3">
      <c r="A28" s="103">
        <v>44927</v>
      </c>
      <c r="B28" s="102">
        <v>1736975.6089999999</v>
      </c>
      <c r="C28" s="102">
        <v>560775</v>
      </c>
      <c r="D28" s="102">
        <v>3.0974555029999999</v>
      </c>
      <c r="E28" s="102">
        <v>0.08</v>
      </c>
      <c r="F28" s="102">
        <v>19045.68</v>
      </c>
      <c r="G28" s="102">
        <v>5563</v>
      </c>
      <c r="H28" s="102">
        <v>3.4236347290000002</v>
      </c>
      <c r="I28" s="102">
        <v>138383.11739999999</v>
      </c>
      <c r="J28" s="102">
        <v>38011</v>
      </c>
      <c r="K28" s="102">
        <v>3.6406071249999998</v>
      </c>
      <c r="L28" s="102">
        <v>70582.987519999995</v>
      </c>
      <c r="M28" s="102">
        <v>19655</v>
      </c>
      <c r="N28" s="102">
        <v>3.5910957780000001</v>
      </c>
      <c r="O28" s="102">
        <v>68924.286049999995</v>
      </c>
      <c r="P28" s="102">
        <v>37129</v>
      </c>
      <c r="Q28" s="102">
        <v>1.856346415</v>
      </c>
      <c r="R28" s="102">
        <v>293122.21110000001</v>
      </c>
      <c r="S28" s="102">
        <v>71475</v>
      </c>
      <c r="T28" s="102">
        <v>4.1010452759999998</v>
      </c>
      <c r="U28" s="102">
        <v>8.9300000000000004E-2</v>
      </c>
      <c r="V28" s="102">
        <v>0.19</v>
      </c>
      <c r="W28" s="102">
        <v>0.13</v>
      </c>
      <c r="X28" s="102">
        <v>0.08</v>
      </c>
      <c r="Y28" s="102" t="s">
        <v>3</v>
      </c>
      <c r="Z28" s="102">
        <v>6.072411003</v>
      </c>
      <c r="AA28" s="102">
        <v>8.4243527510000007</v>
      </c>
      <c r="AB28" s="102">
        <v>733.77296920000003</v>
      </c>
      <c r="AC28" s="102">
        <v>13120.61321</v>
      </c>
      <c r="AD28" s="102">
        <v>5997.8</v>
      </c>
      <c r="AE28" s="102">
        <v>8135</v>
      </c>
      <c r="AF28" s="102">
        <v>1971.61</v>
      </c>
      <c r="AG28" s="102">
        <v>999.92</v>
      </c>
      <c r="AH28" s="102">
        <v>4495.26</v>
      </c>
      <c r="AI28" s="102">
        <v>8753.57</v>
      </c>
      <c r="AJ28" s="102">
        <v>19215.03</v>
      </c>
      <c r="AK28" s="102">
        <v>25667.567999999999</v>
      </c>
      <c r="AL28" s="102">
        <v>1362.53</v>
      </c>
      <c r="AM28" s="102">
        <v>1212.7</v>
      </c>
      <c r="AN28" s="102">
        <v>20427.73</v>
      </c>
      <c r="AO28" s="102">
        <v>60153</v>
      </c>
      <c r="AP28" s="102">
        <v>70806320</v>
      </c>
      <c r="AQ28" s="102">
        <v>143000</v>
      </c>
      <c r="AR28" s="102">
        <v>44777273</v>
      </c>
      <c r="AS28" s="102">
        <v>35203897</v>
      </c>
      <c r="AT28" s="102">
        <v>78809156</v>
      </c>
      <c r="AU28" s="102">
        <v>1338705</v>
      </c>
      <c r="AV28" s="102">
        <v>5797</v>
      </c>
      <c r="AW28" s="102">
        <v>537511</v>
      </c>
      <c r="AX28" s="102">
        <v>8555856</v>
      </c>
      <c r="AY28" s="102">
        <v>4608.7</v>
      </c>
      <c r="AZ28" s="102">
        <v>202425.38519999999</v>
      </c>
      <c r="BA28" s="102">
        <v>10491.92713</v>
      </c>
      <c r="BB28" s="102">
        <v>166839.6182</v>
      </c>
    </row>
    <row r="29" spans="1:54" x14ac:dyDescent="0.3">
      <c r="A29" s="103">
        <v>44958</v>
      </c>
      <c r="B29" s="102">
        <v>1568094.365</v>
      </c>
      <c r="C29" s="102">
        <v>514443</v>
      </c>
      <c r="D29" s="102">
        <v>3.0481401539999999</v>
      </c>
      <c r="E29" s="102">
        <v>0.08</v>
      </c>
      <c r="F29" s="102">
        <v>16146.02</v>
      </c>
      <c r="G29" s="102">
        <v>4714</v>
      </c>
      <c r="H29" s="102">
        <v>3.425120916</v>
      </c>
      <c r="I29" s="102">
        <v>123441.44289999999</v>
      </c>
      <c r="J29" s="102">
        <v>33954</v>
      </c>
      <c r="K29" s="102">
        <v>3.6355493569999999</v>
      </c>
      <c r="L29" s="102">
        <v>110001.5759</v>
      </c>
      <c r="M29" s="102">
        <v>30853</v>
      </c>
      <c r="N29" s="102">
        <v>3.5653445650000002</v>
      </c>
      <c r="O29" s="102">
        <v>63253.889860000003</v>
      </c>
      <c r="P29" s="102">
        <v>38093</v>
      </c>
      <c r="Q29" s="102">
        <v>1.660512164</v>
      </c>
      <c r="R29" s="102">
        <v>235312.77110000001</v>
      </c>
      <c r="S29" s="102">
        <v>56246</v>
      </c>
      <c r="T29" s="102">
        <v>4.1836356549999998</v>
      </c>
      <c r="U29" s="102">
        <v>9.8000000000000004E-2</v>
      </c>
      <c r="V29" s="102">
        <v>0.2</v>
      </c>
      <c r="W29" s="102">
        <v>0.13</v>
      </c>
      <c r="X29" s="102">
        <v>0.08</v>
      </c>
      <c r="Y29" s="102" t="s">
        <v>3</v>
      </c>
      <c r="Z29" s="102">
        <v>6.3592233010000001</v>
      </c>
      <c r="AA29" s="102">
        <v>8.5153721680000007</v>
      </c>
      <c r="AB29" s="102">
        <v>771.04285130000005</v>
      </c>
      <c r="AC29" s="102">
        <v>22315</v>
      </c>
      <c r="AD29" s="102">
        <v>9000</v>
      </c>
      <c r="AE29" s="102">
        <v>30142.05212</v>
      </c>
      <c r="AF29" s="102">
        <v>4106.6000000000004</v>
      </c>
      <c r="AG29" s="102">
        <v>4500.08</v>
      </c>
      <c r="AH29" s="102">
        <v>7588.3</v>
      </c>
      <c r="AI29" s="102">
        <v>12022.59</v>
      </c>
      <c r="AJ29" s="102">
        <v>24088.76</v>
      </c>
      <c r="AK29" s="102">
        <v>47657.438999999998</v>
      </c>
      <c r="AL29" s="102">
        <v>4133.57</v>
      </c>
      <c r="AM29" s="102">
        <v>3436.41</v>
      </c>
      <c r="AN29" s="102">
        <v>27525.17</v>
      </c>
      <c r="AO29" s="102">
        <v>94058</v>
      </c>
      <c r="AP29" s="102">
        <v>55280359</v>
      </c>
      <c r="AQ29" s="102">
        <v>995036</v>
      </c>
      <c r="AR29" s="102">
        <v>59937832</v>
      </c>
      <c r="AS29" s="102">
        <v>37734936</v>
      </c>
      <c r="AT29" s="102">
        <v>68099860</v>
      </c>
      <c r="AU29" s="102">
        <v>3800503</v>
      </c>
      <c r="AV29" s="102">
        <v>6483</v>
      </c>
      <c r="AW29" s="102">
        <v>829275</v>
      </c>
      <c r="AX29" s="102">
        <v>15885813</v>
      </c>
      <c r="AY29" s="102">
        <v>2608.6999999999998</v>
      </c>
      <c r="AZ29" s="102">
        <v>228837.76319999999</v>
      </c>
      <c r="BA29" s="102">
        <v>10782.988719999999</v>
      </c>
      <c r="BB29" s="102">
        <v>189448.37119999999</v>
      </c>
    </row>
    <row r="30" spans="1:54" x14ac:dyDescent="0.3">
      <c r="A30" s="103">
        <v>44986</v>
      </c>
      <c r="B30" s="102">
        <v>1765187.1880000001</v>
      </c>
      <c r="C30" s="102">
        <v>570118</v>
      </c>
      <c r="D30" s="102">
        <v>3.0961786650000001</v>
      </c>
      <c r="E30" s="102">
        <v>0.08</v>
      </c>
      <c r="F30" s="102">
        <v>16447.21</v>
      </c>
      <c r="G30" s="102">
        <v>4782</v>
      </c>
      <c r="H30" s="102">
        <v>3.439399833</v>
      </c>
      <c r="I30" s="102">
        <v>142873.81510000001</v>
      </c>
      <c r="J30" s="102">
        <v>38643</v>
      </c>
      <c r="K30" s="102">
        <v>3.697275447</v>
      </c>
      <c r="L30" s="102">
        <v>119665.2599</v>
      </c>
      <c r="M30" s="102">
        <v>33351</v>
      </c>
      <c r="N30" s="102">
        <v>3.5880561270000002</v>
      </c>
      <c r="O30" s="102">
        <v>72083.296199999997</v>
      </c>
      <c r="P30" s="102">
        <v>44328</v>
      </c>
      <c r="Q30" s="102">
        <v>1.626134637</v>
      </c>
      <c r="R30" s="102">
        <v>245426.8058</v>
      </c>
      <c r="S30" s="102">
        <v>58316</v>
      </c>
      <c r="T30" s="102">
        <v>4.2085672169999997</v>
      </c>
      <c r="U30" s="102">
        <v>9.0499999999999997E-2</v>
      </c>
      <c r="V30" s="102">
        <v>0.21</v>
      </c>
      <c r="W30" s="102">
        <v>0.13</v>
      </c>
      <c r="X30" s="102">
        <v>0.1</v>
      </c>
      <c r="Y30" s="102" t="s">
        <v>3</v>
      </c>
      <c r="Z30" s="102">
        <v>6.4724919090000004</v>
      </c>
      <c r="AA30" s="102">
        <v>8.5153721680000007</v>
      </c>
      <c r="AB30" s="102">
        <v>1491.00863</v>
      </c>
      <c r="AC30" s="102">
        <v>0</v>
      </c>
      <c r="AD30" s="102">
        <v>6010</v>
      </c>
      <c r="AE30" s="102">
        <v>0</v>
      </c>
      <c r="AF30" s="102">
        <v>3463.87</v>
      </c>
      <c r="AG30" s="102">
        <v>1600</v>
      </c>
      <c r="AH30" s="102">
        <v>5893.02</v>
      </c>
      <c r="AI30" s="102">
        <v>9777.14</v>
      </c>
      <c r="AJ30" s="102">
        <v>8723.07</v>
      </c>
      <c r="AK30" s="102">
        <v>10038.369000000001</v>
      </c>
      <c r="AL30" s="102">
        <v>4053.54</v>
      </c>
      <c r="AM30" s="102">
        <v>11554.32</v>
      </c>
      <c r="AN30" s="102">
        <v>20277.39</v>
      </c>
      <c r="AO30" s="102">
        <v>235352</v>
      </c>
      <c r="AP30" s="102">
        <v>62524481</v>
      </c>
      <c r="AQ30" s="102">
        <v>320495</v>
      </c>
      <c r="AR30" s="102">
        <v>51609924</v>
      </c>
      <c r="AS30" s="102">
        <v>4073822</v>
      </c>
      <c r="AT30" s="102">
        <v>70318245</v>
      </c>
      <c r="AU30" s="102">
        <v>1961149</v>
      </c>
      <c r="AV30" s="102">
        <v>7282</v>
      </c>
      <c r="AW30" s="102">
        <v>238897</v>
      </c>
      <c r="AX30" s="102">
        <v>3346123</v>
      </c>
      <c r="AY30" s="102">
        <v>0</v>
      </c>
      <c r="AZ30" s="102">
        <v>191699.71369999999</v>
      </c>
      <c r="BA30" s="102">
        <v>92752.566600000006</v>
      </c>
      <c r="BB30" s="102">
        <v>218577.74220000001</v>
      </c>
    </row>
    <row r="31" spans="1:54" x14ac:dyDescent="0.3">
      <c r="A31" s="103">
        <v>45017</v>
      </c>
      <c r="B31" s="102">
        <v>1673093.683</v>
      </c>
      <c r="C31" s="102">
        <v>540929</v>
      </c>
      <c r="D31" s="102">
        <v>3.0930005290000002</v>
      </c>
      <c r="E31" s="102">
        <v>0.08</v>
      </c>
      <c r="F31" s="102">
        <v>14888.17</v>
      </c>
      <c r="G31" s="102">
        <v>4321</v>
      </c>
      <c r="H31" s="102">
        <v>3.44553807</v>
      </c>
      <c r="I31" s="102">
        <v>145935.9423</v>
      </c>
      <c r="J31" s="102">
        <v>38959</v>
      </c>
      <c r="K31" s="102">
        <v>3.7458852199999999</v>
      </c>
      <c r="L31" s="102">
        <v>98891.746400000004</v>
      </c>
      <c r="M31" s="102">
        <v>27559</v>
      </c>
      <c r="N31" s="102">
        <v>3.5883648319999999</v>
      </c>
      <c r="O31" s="102">
        <v>76869.163570000004</v>
      </c>
      <c r="P31" s="102">
        <v>47779</v>
      </c>
      <c r="Q31" s="102">
        <v>1.6088483140000001</v>
      </c>
      <c r="R31" s="102">
        <v>231736.51680000001</v>
      </c>
      <c r="S31" s="102">
        <v>55072</v>
      </c>
      <c r="T31" s="102">
        <v>4.2078827140000001</v>
      </c>
      <c r="U31" s="102">
        <v>7.4399999999999994E-2</v>
      </c>
      <c r="V31" s="102">
        <v>0.21</v>
      </c>
      <c r="W31" s="102">
        <v>0.13</v>
      </c>
      <c r="X31" s="102">
        <v>0.11</v>
      </c>
      <c r="Y31" s="102" t="s">
        <v>3</v>
      </c>
      <c r="Z31" s="102">
        <v>6.768608414</v>
      </c>
      <c r="AA31" s="102">
        <v>8.7055016179999996</v>
      </c>
      <c r="AB31" s="102">
        <v>1011.037872</v>
      </c>
      <c r="AC31" s="102">
        <v>22751</v>
      </c>
      <c r="AD31" s="102">
        <v>7998.4</v>
      </c>
      <c r="AE31" s="102">
        <v>20657.7664</v>
      </c>
      <c r="AF31" s="102">
        <v>908.99</v>
      </c>
      <c r="AG31" s="102">
        <v>424</v>
      </c>
      <c r="AH31" s="102">
        <v>4329.45</v>
      </c>
      <c r="AI31" s="102">
        <v>2102.7399999999998</v>
      </c>
      <c r="AJ31" s="102">
        <v>7443.78</v>
      </c>
      <c r="AK31" s="102">
        <v>2386.08</v>
      </c>
      <c r="AL31" s="102">
        <v>4689.13</v>
      </c>
      <c r="AM31" s="102">
        <v>5955.69</v>
      </c>
      <c r="AN31" s="102">
        <v>13399.47</v>
      </c>
      <c r="AO31" s="102">
        <v>73624</v>
      </c>
      <c r="AP31" s="102">
        <v>13154039</v>
      </c>
      <c r="AQ31" s="102">
        <v>169600</v>
      </c>
      <c r="AR31" s="102">
        <v>40268744</v>
      </c>
      <c r="AS31" s="102">
        <v>6325757</v>
      </c>
      <c r="AT31" s="102">
        <v>57547038</v>
      </c>
      <c r="AU31" s="102">
        <v>3103548</v>
      </c>
      <c r="AV31" s="102">
        <v>2325</v>
      </c>
      <c r="AW31" s="102">
        <v>152761</v>
      </c>
      <c r="AX31" s="102">
        <v>3570004</v>
      </c>
      <c r="AY31" s="102">
        <v>0</v>
      </c>
      <c r="AZ31" s="102">
        <v>168406.5006</v>
      </c>
      <c r="BA31" s="102">
        <v>93698.590280000004</v>
      </c>
      <c r="BB31" s="102">
        <v>192200.44070000001</v>
      </c>
    </row>
    <row r="32" spans="1:54" x14ac:dyDescent="0.3">
      <c r="A32" s="103">
        <v>45047</v>
      </c>
      <c r="B32" s="102">
        <v>1753982.2779999999</v>
      </c>
      <c r="C32" s="102">
        <v>553757</v>
      </c>
      <c r="D32" s="102">
        <v>3.1674223129999999</v>
      </c>
      <c r="E32" s="102">
        <v>0.08</v>
      </c>
      <c r="F32" s="102">
        <v>15072.79</v>
      </c>
      <c r="G32" s="102">
        <v>4307</v>
      </c>
      <c r="H32" s="102">
        <v>3.4996029719999999</v>
      </c>
      <c r="I32" s="102">
        <v>158119.97839999999</v>
      </c>
      <c r="J32" s="102">
        <v>40871</v>
      </c>
      <c r="K32" s="102">
        <v>3.8687572700000001</v>
      </c>
      <c r="L32" s="102">
        <v>104226.504</v>
      </c>
      <c r="M32" s="102">
        <v>28941</v>
      </c>
      <c r="N32" s="102">
        <v>3.6013442530000002</v>
      </c>
      <c r="O32" s="102">
        <v>76727.744569999995</v>
      </c>
      <c r="P32" s="102">
        <v>46858</v>
      </c>
      <c r="Q32" s="102">
        <v>1.6374523999999999</v>
      </c>
      <c r="R32" s="102">
        <v>251452.20920000001</v>
      </c>
      <c r="S32" s="102">
        <v>59685</v>
      </c>
      <c r="T32" s="102">
        <v>4.2129883420000001</v>
      </c>
      <c r="U32" s="102">
        <v>6.5799999999999997E-2</v>
      </c>
      <c r="V32" s="102">
        <v>0.2</v>
      </c>
      <c r="W32" s="102">
        <v>0.15</v>
      </c>
      <c r="X32" s="102">
        <v>0.11</v>
      </c>
      <c r="Y32" s="102" t="s">
        <v>3</v>
      </c>
      <c r="Z32" s="102">
        <v>7.0606796120000004</v>
      </c>
      <c r="AA32" s="102">
        <v>9.1019417479999998</v>
      </c>
      <c r="AB32" s="102">
        <v>506.3144418</v>
      </c>
      <c r="AC32" s="102">
        <v>0</v>
      </c>
      <c r="AD32" s="102">
        <v>6010</v>
      </c>
      <c r="AE32" s="102">
        <v>11323.0664</v>
      </c>
      <c r="AF32" s="102">
        <v>1048.99</v>
      </c>
      <c r="AG32" s="102">
        <v>67.650000000000006</v>
      </c>
      <c r="AH32" s="102">
        <v>3120.16</v>
      </c>
      <c r="AI32" s="102">
        <v>2030.94</v>
      </c>
      <c r="AJ32" s="102">
        <v>12814.64</v>
      </c>
      <c r="AK32" s="102">
        <v>981.94</v>
      </c>
      <c r="AL32" s="102">
        <v>4485.79</v>
      </c>
      <c r="AM32" s="102">
        <v>12819.8</v>
      </c>
      <c r="AN32" s="102">
        <v>25634.44</v>
      </c>
      <c r="AO32" s="102">
        <v>39373</v>
      </c>
      <c r="AP32" s="102">
        <v>13453596</v>
      </c>
      <c r="AQ32" s="102">
        <v>12460</v>
      </c>
      <c r="AR32" s="102">
        <v>25300786</v>
      </c>
      <c r="AS32" s="102">
        <v>9651436</v>
      </c>
      <c r="AT32" s="102">
        <v>75242977</v>
      </c>
      <c r="AU32" s="102">
        <v>3475861</v>
      </c>
      <c r="AV32" s="102">
        <v>2263</v>
      </c>
      <c r="AW32" s="102">
        <v>297289</v>
      </c>
      <c r="AX32" s="102">
        <v>9249168</v>
      </c>
      <c r="AY32" s="102">
        <v>2000</v>
      </c>
      <c r="AZ32" s="102">
        <v>217437.6354</v>
      </c>
      <c r="BA32" s="102">
        <v>111304.14200000001</v>
      </c>
      <c r="BB32" s="102">
        <v>222321.19020000001</v>
      </c>
    </row>
    <row r="33" spans="1:54" x14ac:dyDescent="0.3">
      <c r="A33" s="103">
        <v>45078</v>
      </c>
      <c r="B33" s="102">
        <v>1947328.0020000001</v>
      </c>
      <c r="C33" s="102">
        <v>601675</v>
      </c>
      <c r="D33" s="102">
        <v>3.2365114080000001</v>
      </c>
      <c r="E33" s="102">
        <v>0.08</v>
      </c>
      <c r="F33" s="102">
        <v>16930.43</v>
      </c>
      <c r="G33" s="102">
        <v>4853</v>
      </c>
      <c r="H33" s="102">
        <v>3.48865238</v>
      </c>
      <c r="I33" s="102">
        <v>187172.21489999999</v>
      </c>
      <c r="J33" s="102">
        <v>49174</v>
      </c>
      <c r="K33" s="102">
        <v>3.806324783</v>
      </c>
      <c r="L33" s="102">
        <v>115852.5248</v>
      </c>
      <c r="M33" s="102">
        <v>32202</v>
      </c>
      <c r="N33" s="102">
        <v>3.5976810380000002</v>
      </c>
      <c r="O33" s="102">
        <v>77601.793139999994</v>
      </c>
      <c r="P33" s="102">
        <v>47280</v>
      </c>
      <c r="Q33" s="102">
        <v>1.641323882</v>
      </c>
      <c r="R33" s="102">
        <v>289244.07789999997</v>
      </c>
      <c r="S33" s="102">
        <v>68770</v>
      </c>
      <c r="T33" s="102">
        <v>4.2059630349999999</v>
      </c>
      <c r="U33" s="102">
        <v>5.6000000000000001E-2</v>
      </c>
      <c r="V33" s="102">
        <v>0.2</v>
      </c>
      <c r="W33" s="102">
        <v>0.16</v>
      </c>
      <c r="X33" s="102">
        <v>0.1</v>
      </c>
      <c r="Y33" s="102" t="s">
        <v>3</v>
      </c>
      <c r="Z33" s="102">
        <v>7.2932847900000004</v>
      </c>
      <c r="AA33" s="102">
        <v>9.1019417479999998</v>
      </c>
      <c r="AB33" s="102">
        <v>664.27734510000005</v>
      </c>
      <c r="AC33" s="102">
        <v>6526.6</v>
      </c>
      <c r="AD33" s="102">
        <v>3805</v>
      </c>
      <c r="AE33" s="102">
        <v>15782.2664</v>
      </c>
      <c r="AF33" s="102">
        <v>3808.69</v>
      </c>
      <c r="AG33" s="102">
        <v>1972.04</v>
      </c>
      <c r="AH33" s="102">
        <v>4864.07</v>
      </c>
      <c r="AI33" s="102">
        <v>11802.5</v>
      </c>
      <c r="AJ33" s="102">
        <v>8983.59</v>
      </c>
      <c r="AK33" s="102">
        <v>1900.23</v>
      </c>
      <c r="AL33" s="102">
        <v>7375.81</v>
      </c>
      <c r="AM33" s="102">
        <v>9196.9699999999993</v>
      </c>
      <c r="AN33" s="102">
        <v>18180.560000000001</v>
      </c>
      <c r="AO33" s="102">
        <v>69833</v>
      </c>
      <c r="AP33" s="102">
        <v>124063575</v>
      </c>
      <c r="AQ33" s="102">
        <v>4106314</v>
      </c>
      <c r="AR33" s="102">
        <v>48767674</v>
      </c>
      <c r="AS33" s="102">
        <v>14244984</v>
      </c>
      <c r="AT33" s="102">
        <v>59990305</v>
      </c>
      <c r="AU33" s="102">
        <v>5261030</v>
      </c>
      <c r="AV33" s="102">
        <v>9252</v>
      </c>
      <c r="AW33" s="102">
        <v>237386</v>
      </c>
      <c r="AX33" s="102">
        <v>10554160</v>
      </c>
      <c r="AY33" s="102">
        <v>1000</v>
      </c>
      <c r="AZ33" s="102">
        <v>225069.87760000001</v>
      </c>
      <c r="BA33" s="102">
        <v>161103.11240000001</v>
      </c>
      <c r="BB33" s="102">
        <v>214666.6998</v>
      </c>
    </row>
    <row r="34" spans="1:54" x14ac:dyDescent="0.3">
      <c r="A34" s="103">
        <v>45108</v>
      </c>
      <c r="B34" s="102">
        <v>1929931.294</v>
      </c>
      <c r="C34" s="102">
        <v>599064</v>
      </c>
      <c r="D34" s="102">
        <v>3.221577817</v>
      </c>
      <c r="E34" s="102">
        <v>7.0000000000000007E-2</v>
      </c>
      <c r="F34" s="102">
        <v>14139.93</v>
      </c>
      <c r="G34" s="102">
        <v>4037</v>
      </c>
      <c r="H34" s="102">
        <v>3.5025836020000001</v>
      </c>
      <c r="I34" s="102">
        <v>196962.3371</v>
      </c>
      <c r="J34" s="102">
        <v>51425</v>
      </c>
      <c r="K34" s="102">
        <v>3.8300891990000001</v>
      </c>
      <c r="L34" s="102">
        <v>105867.8746</v>
      </c>
      <c r="M34" s="102">
        <v>29318</v>
      </c>
      <c r="N34" s="102">
        <v>3.611019668</v>
      </c>
      <c r="O34" s="102">
        <v>69210.276150000005</v>
      </c>
      <c r="P34" s="102">
        <v>41108</v>
      </c>
      <c r="Q34" s="102">
        <v>1.683620613</v>
      </c>
      <c r="R34" s="102">
        <v>273634.8541</v>
      </c>
      <c r="S34" s="102">
        <v>65069</v>
      </c>
      <c r="T34" s="102">
        <v>4.205302895</v>
      </c>
      <c r="U34" s="102">
        <v>5.1499999999999997E-2</v>
      </c>
      <c r="V34" s="102">
        <v>0.18</v>
      </c>
      <c r="W34" s="102">
        <v>0.16</v>
      </c>
      <c r="X34" s="102">
        <v>0.12</v>
      </c>
      <c r="Y34" s="102" t="s">
        <v>3</v>
      </c>
      <c r="Z34" s="102">
        <v>7.9692556630000002</v>
      </c>
      <c r="AA34" s="102">
        <v>9.1019417479999998</v>
      </c>
      <c r="AB34" s="102">
        <v>831.598884</v>
      </c>
      <c r="AC34" s="102">
        <v>8657.4</v>
      </c>
      <c r="AD34" s="102">
        <v>12158.6</v>
      </c>
      <c r="AE34" s="102">
        <v>29475.367200000001</v>
      </c>
      <c r="AF34" s="102">
        <v>1756.65</v>
      </c>
      <c r="AG34" s="102">
        <v>1103.6400000000001</v>
      </c>
      <c r="AH34" s="102">
        <v>3001.03</v>
      </c>
      <c r="AI34" s="102">
        <v>7748.2466670000003</v>
      </c>
      <c r="AJ34" s="102">
        <v>5474.32</v>
      </c>
      <c r="AK34" s="102">
        <v>1788.8130000000001</v>
      </c>
      <c r="AL34" s="102">
        <v>4338.2700000000004</v>
      </c>
      <c r="AM34" s="102">
        <v>11157</v>
      </c>
      <c r="AN34" s="102">
        <v>16631.32</v>
      </c>
      <c r="AO34" s="102">
        <v>71973</v>
      </c>
      <c r="AP34" s="102">
        <v>3099298.6669999999</v>
      </c>
      <c r="AQ34" s="102">
        <v>1003446</v>
      </c>
      <c r="AR34" s="102">
        <v>40948997</v>
      </c>
      <c r="AS34" s="102">
        <v>914120</v>
      </c>
      <c r="AT34" s="102">
        <v>50532503</v>
      </c>
      <c r="AU34" s="102">
        <v>3375293</v>
      </c>
      <c r="AV34" s="102">
        <v>7920</v>
      </c>
      <c r="AW34" s="102">
        <v>268517</v>
      </c>
      <c r="AX34" s="102">
        <v>596271</v>
      </c>
      <c r="AY34" s="102">
        <v>0</v>
      </c>
      <c r="AZ34" s="102">
        <v>177651.30929999999</v>
      </c>
      <c r="BA34" s="102">
        <v>104983.41220000001</v>
      </c>
      <c r="BB34" s="102">
        <v>191368.16709999999</v>
      </c>
    </row>
    <row r="35" spans="1:54" x14ac:dyDescent="0.3">
      <c r="A35" s="103">
        <v>45139</v>
      </c>
      <c r="B35" s="102">
        <v>1771360.0490000001</v>
      </c>
      <c r="C35" s="102">
        <v>556477</v>
      </c>
      <c r="D35" s="102">
        <v>3.1831684849999999</v>
      </c>
      <c r="E35" s="102">
        <v>0.06</v>
      </c>
      <c r="F35" s="102">
        <v>13052.31</v>
      </c>
      <c r="G35" s="102">
        <v>3742</v>
      </c>
      <c r="H35" s="102">
        <v>3.4880571890000001</v>
      </c>
      <c r="I35" s="102">
        <v>182925.0735</v>
      </c>
      <c r="J35" s="102">
        <v>46606</v>
      </c>
      <c r="K35" s="102">
        <v>3.9249254069999999</v>
      </c>
      <c r="L35" s="102">
        <v>102500.08530000001</v>
      </c>
      <c r="M35" s="102">
        <v>28169</v>
      </c>
      <c r="N35" s="102">
        <v>3.638754848</v>
      </c>
      <c r="O35" s="102">
        <v>64902.691639999997</v>
      </c>
      <c r="P35" s="102">
        <v>39072</v>
      </c>
      <c r="Q35" s="102">
        <v>1.6611049250000001</v>
      </c>
      <c r="R35" s="102">
        <v>221442.07199999999</v>
      </c>
      <c r="S35" s="102">
        <v>52633</v>
      </c>
      <c r="T35" s="102">
        <v>4.2072857709999996</v>
      </c>
      <c r="U35" s="102">
        <v>5.7099999999999998E-2</v>
      </c>
      <c r="V35" s="102">
        <v>0.16</v>
      </c>
      <c r="W35" s="102">
        <v>0.16</v>
      </c>
      <c r="X35" s="102">
        <v>0.14000000000000001</v>
      </c>
      <c r="Y35" s="102" t="s">
        <v>3</v>
      </c>
      <c r="Z35" s="102">
        <v>7.9692556630000002</v>
      </c>
      <c r="AA35" s="102">
        <v>9.1019417479999998</v>
      </c>
      <c r="AB35" s="102">
        <v>636.38318379999998</v>
      </c>
      <c r="AC35" s="102">
        <v>2520</v>
      </c>
      <c r="AD35" s="102">
        <v>4098.8</v>
      </c>
      <c r="AE35" s="102">
        <v>4670.1668</v>
      </c>
      <c r="AF35" s="102">
        <v>3199.82</v>
      </c>
      <c r="AG35" s="102">
        <v>400.86</v>
      </c>
      <c r="AH35" s="102">
        <v>6101.65</v>
      </c>
      <c r="AI35" s="102">
        <v>3596.27</v>
      </c>
      <c r="AJ35" s="102">
        <v>4717.57</v>
      </c>
      <c r="AK35" s="102">
        <v>405.75</v>
      </c>
      <c r="AL35" s="102">
        <v>5628.13</v>
      </c>
      <c r="AM35" s="102">
        <v>18755.22</v>
      </c>
      <c r="AN35" s="102">
        <v>23472.79</v>
      </c>
      <c r="AO35" s="102">
        <v>161315</v>
      </c>
      <c r="AP35" s="102">
        <v>20934179</v>
      </c>
      <c r="AQ35" s="102">
        <v>1015695</v>
      </c>
      <c r="AR35" s="102">
        <v>53755758</v>
      </c>
      <c r="AS35" s="102">
        <v>5145064</v>
      </c>
      <c r="AT35" s="102">
        <v>72982148</v>
      </c>
      <c r="AU35" s="102">
        <v>4402982</v>
      </c>
      <c r="AV35" s="102">
        <v>9305</v>
      </c>
      <c r="AW35" s="102">
        <v>290253</v>
      </c>
      <c r="AX35" s="102">
        <v>4729532</v>
      </c>
      <c r="AY35" s="102">
        <v>1000</v>
      </c>
      <c r="AZ35" s="102">
        <v>169624.99230000001</v>
      </c>
      <c r="BA35" s="102">
        <v>22072.819960000001</v>
      </c>
      <c r="BB35" s="102">
        <v>220666.4988</v>
      </c>
    </row>
    <row r="36" spans="1:54" x14ac:dyDescent="0.3">
      <c r="A36" s="103">
        <v>45170</v>
      </c>
      <c r="B36" s="102">
        <v>1958569.8119999999</v>
      </c>
      <c r="C36" s="102">
        <v>579100</v>
      </c>
      <c r="D36" s="102">
        <v>3.382092578</v>
      </c>
      <c r="E36" s="102">
        <v>0.06</v>
      </c>
      <c r="F36" s="102">
        <v>12888.15</v>
      </c>
      <c r="G36" s="102">
        <v>3681</v>
      </c>
      <c r="H36" s="102">
        <v>3.501263244</v>
      </c>
      <c r="I36" s="102">
        <v>182794.7959</v>
      </c>
      <c r="J36" s="102">
        <v>46657</v>
      </c>
      <c r="K36" s="102">
        <v>3.9178428940000001</v>
      </c>
      <c r="L36" s="102">
        <v>104167.0503</v>
      </c>
      <c r="M36" s="102">
        <v>28465</v>
      </c>
      <c r="N36" s="102">
        <v>3.659478317</v>
      </c>
      <c r="O36" s="102">
        <v>64347.790639999999</v>
      </c>
      <c r="P36" s="102">
        <v>38454</v>
      </c>
      <c r="Q36" s="102">
        <v>1.673370537</v>
      </c>
      <c r="R36" s="102">
        <v>383072.08299999998</v>
      </c>
      <c r="S36" s="102">
        <v>70249</v>
      </c>
      <c r="T36" s="102">
        <v>5.453061011</v>
      </c>
      <c r="U36" s="102">
        <v>6.13E-2</v>
      </c>
      <c r="V36" s="102">
        <v>0.19</v>
      </c>
      <c r="W36" s="102">
        <v>0.16</v>
      </c>
      <c r="X36" s="102">
        <v>0.13</v>
      </c>
      <c r="Y36" s="102" t="s">
        <v>3</v>
      </c>
      <c r="Z36" s="102">
        <v>7.9692556630000002</v>
      </c>
      <c r="AA36" s="102">
        <v>9.1019417479999998</v>
      </c>
      <c r="AB36" s="102">
        <v>1073.396964</v>
      </c>
      <c r="AC36" s="102">
        <v>7986.1</v>
      </c>
      <c r="AD36" s="102">
        <v>11009.2</v>
      </c>
      <c r="AE36" s="102">
        <v>31376.8328</v>
      </c>
      <c r="AF36" s="102">
        <v>1741.18</v>
      </c>
      <c r="AG36" s="102">
        <v>5429.58</v>
      </c>
      <c r="AH36" s="102">
        <v>2368.86</v>
      </c>
      <c r="AI36" s="102">
        <v>7182.87</v>
      </c>
      <c r="AJ36" s="102">
        <v>7445.76</v>
      </c>
      <c r="AK36" s="102">
        <v>24528.366000000002</v>
      </c>
      <c r="AL36" s="102">
        <v>3692.29</v>
      </c>
      <c r="AM36" s="102">
        <v>17376.55</v>
      </c>
      <c r="AN36" s="102">
        <v>24822.31</v>
      </c>
      <c r="AO36" s="102">
        <v>240444</v>
      </c>
      <c r="AP36" s="102">
        <v>22313248</v>
      </c>
      <c r="AQ36" s="102">
        <v>13653123</v>
      </c>
      <c r="AR36" s="102">
        <v>14520786</v>
      </c>
      <c r="AS36" s="102">
        <v>9879003</v>
      </c>
      <c r="AT36" s="102">
        <v>68572314</v>
      </c>
      <c r="AU36" s="102">
        <v>3921781</v>
      </c>
      <c r="AV36" s="102">
        <v>9444</v>
      </c>
      <c r="AW36" s="102">
        <v>233758</v>
      </c>
      <c r="AX36" s="102">
        <v>8176122</v>
      </c>
      <c r="AY36" s="102">
        <v>1000</v>
      </c>
      <c r="AZ36" s="102">
        <v>242453.4368</v>
      </c>
      <c r="BA36" s="102">
        <v>3016.5121530000001</v>
      </c>
      <c r="BB36" s="102">
        <v>164448.56760000001</v>
      </c>
    </row>
    <row r="37" spans="1:54" x14ac:dyDescent="0.3">
      <c r="A37" s="103">
        <v>45200</v>
      </c>
      <c r="B37" s="102">
        <v>1765360.2930000001</v>
      </c>
      <c r="C37" s="102">
        <v>540530</v>
      </c>
      <c r="D37" s="102">
        <v>3.2659802280000001</v>
      </c>
      <c r="E37" s="102">
        <v>7.0000000000000007E-2</v>
      </c>
      <c r="F37" s="102">
        <v>11751.31</v>
      </c>
      <c r="G37" s="102">
        <v>3371</v>
      </c>
      <c r="H37" s="102">
        <v>3.4860011869999998</v>
      </c>
      <c r="I37" s="102">
        <v>167479.73920000001</v>
      </c>
      <c r="J37" s="102">
        <v>43895</v>
      </c>
      <c r="K37" s="102">
        <v>3.8154627909999999</v>
      </c>
      <c r="L37" s="102">
        <v>100728.3037</v>
      </c>
      <c r="M37" s="102">
        <v>27021</v>
      </c>
      <c r="N37" s="102">
        <v>3.7277785329999999</v>
      </c>
      <c r="O37" s="102">
        <v>61891.859349999999</v>
      </c>
      <c r="P37" s="102">
        <v>36725</v>
      </c>
      <c r="Q37" s="102">
        <v>1.6852786749999999</v>
      </c>
      <c r="R37" s="102">
        <v>238502.56039999999</v>
      </c>
      <c r="S37" s="102">
        <v>56835</v>
      </c>
      <c r="T37" s="102">
        <v>4.1964029289999996</v>
      </c>
      <c r="U37" s="102">
        <v>5.8400000000000001E-2</v>
      </c>
      <c r="V37" s="102">
        <v>0.22</v>
      </c>
      <c r="W37" s="102">
        <v>0.15</v>
      </c>
      <c r="X37" s="102">
        <v>0.11</v>
      </c>
      <c r="Y37" s="102" t="s">
        <v>3</v>
      </c>
      <c r="Z37" s="102">
        <v>7.9692556630000002</v>
      </c>
      <c r="AA37" s="102">
        <v>9.1019417479999998</v>
      </c>
      <c r="AB37" s="102">
        <v>622.25072660000001</v>
      </c>
      <c r="AC37" s="102">
        <v>5244</v>
      </c>
      <c r="AD37" s="102">
        <v>3996.8</v>
      </c>
      <c r="AE37" s="102">
        <v>32193.764800000001</v>
      </c>
      <c r="AF37" s="102">
        <v>797.14</v>
      </c>
      <c r="AG37" s="102">
        <v>1714.86</v>
      </c>
      <c r="AH37" s="102">
        <v>1208.31</v>
      </c>
      <c r="AI37" s="102">
        <v>4902.8500000000004</v>
      </c>
      <c r="AJ37" s="102">
        <v>9930.6299999999992</v>
      </c>
      <c r="AK37" s="102">
        <v>1012.77</v>
      </c>
      <c r="AL37" s="102">
        <v>892.15</v>
      </c>
      <c r="AM37" s="102">
        <v>14694.15</v>
      </c>
      <c r="AN37" s="102">
        <v>24624.78</v>
      </c>
      <c r="AO37" s="102">
        <v>24447</v>
      </c>
      <c r="AP37" s="102">
        <v>27916980</v>
      </c>
      <c r="AQ37" s="102">
        <v>4384680</v>
      </c>
      <c r="AR37" s="102">
        <v>8022969</v>
      </c>
      <c r="AS37" s="102">
        <v>7195902</v>
      </c>
      <c r="AT37" s="102">
        <v>57695301</v>
      </c>
      <c r="AU37" s="102">
        <v>639347</v>
      </c>
      <c r="AV37" s="102">
        <v>2639</v>
      </c>
      <c r="AW37" s="102">
        <v>243890</v>
      </c>
      <c r="AX37" s="102">
        <v>5323754</v>
      </c>
      <c r="AY37" s="102">
        <v>869.57</v>
      </c>
      <c r="AZ37" s="102">
        <v>274771.98190000001</v>
      </c>
      <c r="BA37" s="102">
        <v>6072.1299479999998</v>
      </c>
      <c r="BB37" s="102">
        <v>165890.4754</v>
      </c>
    </row>
    <row r="38" spans="1:54" x14ac:dyDescent="0.3">
      <c r="A38" s="103">
        <v>45231</v>
      </c>
      <c r="B38" s="102">
        <v>1930912.1910000001</v>
      </c>
      <c r="C38" s="102">
        <v>575161</v>
      </c>
      <c r="D38" s="102">
        <v>3.3571681519999998</v>
      </c>
      <c r="E38" s="102">
        <v>7.0000000000000007E-2</v>
      </c>
      <c r="F38" s="102">
        <v>13048.9</v>
      </c>
      <c r="G38" s="102">
        <v>3694</v>
      </c>
      <c r="H38" s="102">
        <v>3.5324580399999999</v>
      </c>
      <c r="I38" s="102">
        <v>172901.04800000001</v>
      </c>
      <c r="J38" s="102">
        <v>43701</v>
      </c>
      <c r="K38" s="102">
        <v>3.9564551849999998</v>
      </c>
      <c r="L38" s="102">
        <v>129166.7426</v>
      </c>
      <c r="M38" s="102">
        <v>34557</v>
      </c>
      <c r="N38" s="102">
        <v>3.7377880779999999</v>
      </c>
      <c r="O38" s="102">
        <v>62336.187019999998</v>
      </c>
      <c r="P38" s="102">
        <v>37179</v>
      </c>
      <c r="Q38" s="102">
        <v>1.676650448</v>
      </c>
      <c r="R38" s="102">
        <v>409660.42129999999</v>
      </c>
      <c r="S38" s="102">
        <v>93889</v>
      </c>
      <c r="T38" s="102">
        <v>4.3632419269999998</v>
      </c>
      <c r="U38" s="102">
        <v>5.3999999999999999E-2</v>
      </c>
      <c r="V38" s="102">
        <v>0.22</v>
      </c>
      <c r="W38" s="102">
        <v>0.15</v>
      </c>
      <c r="X38" s="102">
        <v>0.11</v>
      </c>
      <c r="Y38" s="102" t="s">
        <v>3</v>
      </c>
      <c r="Z38" s="102">
        <v>7.9692556630000002</v>
      </c>
      <c r="AA38" s="102">
        <v>9.1019417479999998</v>
      </c>
      <c r="AB38" s="102">
        <v>269.98961800000001</v>
      </c>
      <c r="AC38" s="102">
        <v>7000</v>
      </c>
      <c r="AD38" s="102">
        <v>2000</v>
      </c>
      <c r="AE38" s="102">
        <v>25523.200000000001</v>
      </c>
      <c r="AF38" s="102">
        <v>1155.3499999999999</v>
      </c>
      <c r="AG38" s="102">
        <v>810.96</v>
      </c>
      <c r="AH38" s="102">
        <v>3398.37</v>
      </c>
      <c r="AI38" s="102">
        <v>4483.87</v>
      </c>
      <c r="AJ38" s="102">
        <v>5261.95</v>
      </c>
      <c r="AK38" s="102">
        <v>4894.41</v>
      </c>
      <c r="AL38" s="102">
        <v>3517.44</v>
      </c>
      <c r="AM38" s="102">
        <v>18881.88</v>
      </c>
      <c r="AN38" s="102">
        <v>24143.83</v>
      </c>
      <c r="AO38" s="102">
        <v>43053</v>
      </c>
      <c r="AP38" s="102">
        <v>13669171</v>
      </c>
      <c r="AQ38" s="102">
        <v>2072276</v>
      </c>
      <c r="AR38" s="102">
        <v>20593956</v>
      </c>
      <c r="AS38" s="102">
        <v>17832564</v>
      </c>
      <c r="AT38" s="102">
        <v>66870321</v>
      </c>
      <c r="AU38" s="102">
        <v>1891637</v>
      </c>
      <c r="AV38" s="102">
        <v>6572</v>
      </c>
      <c r="AW38" s="102">
        <v>209951</v>
      </c>
      <c r="AX38" s="102">
        <v>9626845</v>
      </c>
      <c r="AY38" s="102">
        <v>2608.6999999999998</v>
      </c>
      <c r="AZ38" s="102">
        <v>229518.886</v>
      </c>
      <c r="BA38" s="102">
        <v>3795.375775</v>
      </c>
      <c r="BB38" s="102">
        <v>159514.1949</v>
      </c>
    </row>
    <row r="39" spans="1:54" x14ac:dyDescent="0.3">
      <c r="A39" s="103">
        <v>45261</v>
      </c>
      <c r="B39" s="102">
        <v>2051652.865</v>
      </c>
      <c r="C39" s="102">
        <v>610393</v>
      </c>
      <c r="D39" s="102">
        <v>3.3611998590000001</v>
      </c>
      <c r="E39" s="102">
        <v>7.0000000000000007E-2</v>
      </c>
      <c r="F39" s="102">
        <v>14893.71</v>
      </c>
      <c r="G39" s="102">
        <v>4150</v>
      </c>
      <c r="H39" s="102">
        <v>3.588845783</v>
      </c>
      <c r="I39" s="102">
        <v>176190.96239999999</v>
      </c>
      <c r="J39" s="102">
        <v>44554</v>
      </c>
      <c r="K39" s="102">
        <v>3.9545486900000002</v>
      </c>
      <c r="L39" s="102">
        <v>109958.3481</v>
      </c>
      <c r="M39" s="102">
        <v>28999</v>
      </c>
      <c r="N39" s="102">
        <v>3.7917979270000002</v>
      </c>
      <c r="O39" s="102">
        <v>65291.692779999998</v>
      </c>
      <c r="P39" s="102">
        <v>39938</v>
      </c>
      <c r="Q39" s="102">
        <v>1.6348263000000001</v>
      </c>
      <c r="R39" s="102">
        <v>316399.24619999999</v>
      </c>
      <c r="S39" s="102">
        <v>73665</v>
      </c>
      <c r="T39" s="102">
        <v>4.2951095659999998</v>
      </c>
      <c r="U39" s="102">
        <v>5.1900000000000002E-2</v>
      </c>
      <c r="V39" s="102">
        <v>0.22</v>
      </c>
      <c r="W39" s="102">
        <v>0.15</v>
      </c>
      <c r="X39" s="102">
        <v>0.11</v>
      </c>
      <c r="Y39" s="102" t="s">
        <v>3</v>
      </c>
      <c r="Z39" s="102">
        <v>7.9692556630000002</v>
      </c>
      <c r="AA39" s="102">
        <v>9.1019417479999998</v>
      </c>
      <c r="AB39" s="102">
        <v>765.54287690000001</v>
      </c>
      <c r="AC39" s="102">
        <v>0</v>
      </c>
      <c r="AD39" s="102">
        <v>0</v>
      </c>
      <c r="AE39" s="102">
        <v>33900</v>
      </c>
      <c r="AF39" s="102">
        <v>0</v>
      </c>
      <c r="AG39" s="102">
        <v>852.66</v>
      </c>
      <c r="AH39" s="102">
        <v>3238.82</v>
      </c>
      <c r="AI39" s="102">
        <v>852.66</v>
      </c>
      <c r="AJ39" s="102">
        <v>7010.99</v>
      </c>
      <c r="AK39" s="102">
        <v>1129.758</v>
      </c>
      <c r="AL39" s="102">
        <v>5139.5600000000004</v>
      </c>
      <c r="AM39" s="102">
        <v>19432.62</v>
      </c>
      <c r="AN39" s="102">
        <v>26443.61</v>
      </c>
      <c r="AO39" s="102">
        <v>0</v>
      </c>
      <c r="AP39" s="102">
        <v>2159690</v>
      </c>
      <c r="AQ39" s="102">
        <v>2159690</v>
      </c>
      <c r="AR39" s="102">
        <v>9404954</v>
      </c>
      <c r="AS39" s="102">
        <v>391106</v>
      </c>
      <c r="AT39" s="102">
        <v>78680460</v>
      </c>
      <c r="AU39" s="102">
        <v>3156444</v>
      </c>
      <c r="AV39" s="102">
        <v>0</v>
      </c>
      <c r="AW39" s="102">
        <v>313249</v>
      </c>
      <c r="AX39" s="102">
        <v>376586</v>
      </c>
      <c r="AY39" s="102">
        <v>1500</v>
      </c>
      <c r="AZ39" s="102">
        <v>186871.10579999999</v>
      </c>
      <c r="BA39" s="102">
        <v>10483.67849</v>
      </c>
      <c r="BB39" s="102">
        <v>127945.78909999999</v>
      </c>
    </row>
  </sheetData>
  <hyperlinks>
    <hyperlink ref="A1" location="Index!A1" display="Back to Index" xr:uid="{9D617284-3ED0-4410-9203-D4DB4156288B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69EAA-5516-4FC7-9A5A-0ED4A33780A2}">
  <dimension ref="A1:F55"/>
  <sheetViews>
    <sheetView topLeftCell="A29" workbookViewId="0">
      <selection activeCell="A24" sqref="A24"/>
    </sheetView>
  </sheetViews>
  <sheetFormatPr defaultRowHeight="14.4" x14ac:dyDescent="0.3"/>
  <cols>
    <col min="1" max="1" width="12" style="101" bestFit="1" customWidth="1"/>
    <col min="2" max="2" width="34.88671875" style="101" bestFit="1" customWidth="1"/>
    <col min="3" max="3" width="19" style="101" bestFit="1" customWidth="1"/>
    <col min="4" max="6" width="21.77734375" style="101" customWidth="1"/>
    <col min="7" max="16384" width="8.88671875" style="101"/>
  </cols>
  <sheetData>
    <row r="1" spans="1:6" x14ac:dyDescent="0.3">
      <c r="A1" s="56" t="s">
        <v>116</v>
      </c>
    </row>
    <row r="2" spans="1:6" ht="15.6" x14ac:dyDescent="0.3">
      <c r="B2" s="278" t="s">
        <v>44</v>
      </c>
      <c r="C2" s="278"/>
      <c r="D2" s="278"/>
      <c r="E2" s="278"/>
      <c r="F2" s="278"/>
    </row>
    <row r="3" spans="1:6" ht="28.8" x14ac:dyDescent="0.3">
      <c r="B3" s="147" t="s">
        <v>39</v>
      </c>
      <c r="C3" s="146" t="s">
        <v>220</v>
      </c>
      <c r="D3" s="146" t="s">
        <v>221</v>
      </c>
      <c r="E3" s="146" t="s">
        <v>222</v>
      </c>
      <c r="F3" s="146" t="s">
        <v>223</v>
      </c>
    </row>
    <row r="4" spans="1:6" x14ac:dyDescent="0.3">
      <c r="B4" s="6" t="s">
        <v>0</v>
      </c>
      <c r="C4" s="145">
        <v>0.88866287517598397</v>
      </c>
      <c r="D4" s="145">
        <v>0.97768412585482301</v>
      </c>
      <c r="E4" s="145">
        <v>0.66845683360601404</v>
      </c>
      <c r="F4" s="145">
        <v>0.93166409034761499</v>
      </c>
    </row>
    <row r="5" spans="1:6" x14ac:dyDescent="0.3">
      <c r="B5" s="6" t="s">
        <v>1</v>
      </c>
      <c r="C5" s="145">
        <v>0.58950295290756005</v>
      </c>
      <c r="D5" s="145">
        <v>0.42717810094274</v>
      </c>
      <c r="E5" s="145">
        <v>0.181004396061479</v>
      </c>
      <c r="F5" s="145">
        <v>0.62453217872275202</v>
      </c>
    </row>
    <row r="6" spans="1:6" x14ac:dyDescent="0.3">
      <c r="B6" s="6" t="s">
        <v>146</v>
      </c>
      <c r="C6" s="145">
        <v>0.59949829458873105</v>
      </c>
      <c r="D6" s="145" t="s">
        <v>224</v>
      </c>
      <c r="E6" s="145">
        <v>5.5695965851970002E-2</v>
      </c>
      <c r="F6" s="145">
        <v>-0.25325818703805902</v>
      </c>
    </row>
    <row r="7" spans="1:6" x14ac:dyDescent="0.3">
      <c r="B7" s="6" t="s">
        <v>120</v>
      </c>
      <c r="C7" s="145">
        <v>0.75110520665985703</v>
      </c>
      <c r="D7" s="145">
        <v>0.70759137926190396</v>
      </c>
      <c r="E7" s="145">
        <v>0.35481057272162497</v>
      </c>
      <c r="F7" s="145">
        <v>3.2124157178437703E-2</v>
      </c>
    </row>
    <row r="8" spans="1:6" x14ac:dyDescent="0.3">
      <c r="B8" s="6" t="s">
        <v>255</v>
      </c>
      <c r="C8" s="145">
        <v>0.67188148982151896</v>
      </c>
      <c r="D8" s="145">
        <v>0.72040194584379702</v>
      </c>
      <c r="E8" s="145">
        <v>0.101792869303231</v>
      </c>
      <c r="F8" s="145">
        <v>-3.3619782199311797E-2</v>
      </c>
    </row>
    <row r="9" spans="1:6" x14ac:dyDescent="0.3">
      <c r="B9" s="6" t="s">
        <v>122</v>
      </c>
      <c r="C9" s="145">
        <v>0.43394919406902399</v>
      </c>
      <c r="D9" s="145">
        <v>-0.544683098472869</v>
      </c>
      <c r="E9" s="145">
        <v>0.57636290376934696</v>
      </c>
      <c r="F9" s="145">
        <v>0.67255862008393397</v>
      </c>
    </row>
    <row r="10" spans="1:6" x14ac:dyDescent="0.3">
      <c r="B10" s="6" t="s">
        <v>137</v>
      </c>
      <c r="C10" s="145">
        <v>0.78181014848668595</v>
      </c>
      <c r="D10" s="145">
        <v>0.91274296942991495</v>
      </c>
      <c r="E10" s="145">
        <v>0.67410272818545403</v>
      </c>
      <c r="F10" s="145">
        <v>0.73164396869243997</v>
      </c>
    </row>
    <row r="11" spans="1:6" x14ac:dyDescent="0.3">
      <c r="B11" s="6" t="s">
        <v>256</v>
      </c>
      <c r="C11" s="145">
        <v>0.86075254345021701</v>
      </c>
      <c r="D11" s="145">
        <v>0.96139877222713299</v>
      </c>
      <c r="E11" s="145">
        <v>0.64471537789150701</v>
      </c>
      <c r="F11" s="145">
        <v>0.735494224734494</v>
      </c>
    </row>
    <row r="12" spans="1:6" x14ac:dyDescent="0.3">
      <c r="B12" s="6" t="s">
        <v>139</v>
      </c>
      <c r="C12" s="145">
        <v>0.513814768129086</v>
      </c>
      <c r="D12" s="145">
        <v>0.18400570858519599</v>
      </c>
      <c r="E12" s="145">
        <v>0.51160756291265896</v>
      </c>
      <c r="F12" s="145">
        <v>0.52086131763486399</v>
      </c>
    </row>
    <row r="13" spans="1:6" x14ac:dyDescent="0.3">
      <c r="B13" s="6" t="s">
        <v>142</v>
      </c>
      <c r="C13" s="145">
        <v>0.50250258477876297</v>
      </c>
      <c r="D13" s="145">
        <v>0.95763847347734599</v>
      </c>
      <c r="E13" s="145">
        <v>0.47236769740104201</v>
      </c>
      <c r="F13" s="145">
        <v>0.25291149745147101</v>
      </c>
    </row>
    <row r="14" spans="1:6" x14ac:dyDescent="0.3">
      <c r="B14" s="6" t="s">
        <v>143</v>
      </c>
      <c r="C14" s="145">
        <v>0.505846446504992</v>
      </c>
      <c r="D14" s="145">
        <v>0.95403568819332896</v>
      </c>
      <c r="E14" s="145">
        <v>0.48027488250781503</v>
      </c>
      <c r="F14" s="145">
        <v>0.198561002443362</v>
      </c>
    </row>
    <row r="15" spans="1:6" x14ac:dyDescent="0.3">
      <c r="B15" s="6" t="s">
        <v>144</v>
      </c>
      <c r="C15" s="145">
        <v>0.626725320961523</v>
      </c>
      <c r="D15" s="145">
        <v>0.75477876259937704</v>
      </c>
      <c r="E15" s="145">
        <v>0.34030439593806799</v>
      </c>
      <c r="F15" s="145">
        <v>0.39083379332905199</v>
      </c>
    </row>
    <row r="16" spans="1:6" x14ac:dyDescent="0.3">
      <c r="B16" s="6" t="s">
        <v>124</v>
      </c>
      <c r="C16" s="145">
        <v>0.78307697168367496</v>
      </c>
      <c r="D16" s="145">
        <v>0.87469303954252398</v>
      </c>
      <c r="E16" s="145">
        <v>0.74570618746916995</v>
      </c>
      <c r="F16" s="145">
        <v>0.14620811304098999</v>
      </c>
    </row>
    <row r="17" spans="2:6" x14ac:dyDescent="0.3">
      <c r="B17" s="6" t="s">
        <v>257</v>
      </c>
      <c r="C17" s="145">
        <v>0.728874568228432</v>
      </c>
      <c r="D17" s="145">
        <v>0.89593512491969696</v>
      </c>
      <c r="E17" s="145">
        <v>0.65032365984653195</v>
      </c>
      <c r="F17" s="145">
        <v>0.136141501540433</v>
      </c>
    </row>
    <row r="18" spans="2:6" x14ac:dyDescent="0.3">
      <c r="B18" s="6" t="s">
        <v>126</v>
      </c>
      <c r="C18" s="145">
        <v>-0.47703981965395598</v>
      </c>
      <c r="D18" s="145">
        <v>0.33874476499297401</v>
      </c>
      <c r="E18" s="145">
        <v>-0.41128732914285299</v>
      </c>
      <c r="F18" s="145">
        <v>-5.43645026966477E-2</v>
      </c>
    </row>
    <row r="19" spans="2:6" x14ac:dyDescent="0.3">
      <c r="B19" s="6" t="s">
        <v>128</v>
      </c>
      <c r="C19" s="145">
        <v>0.73640539687871298</v>
      </c>
      <c r="D19" s="145">
        <v>0.68210810984167602</v>
      </c>
      <c r="E19" s="145">
        <v>0.55906056695595396</v>
      </c>
      <c r="F19" s="145">
        <v>0.50407107522949202</v>
      </c>
    </row>
    <row r="20" spans="2:6" x14ac:dyDescent="0.3">
      <c r="B20" s="6" t="s">
        <v>258</v>
      </c>
      <c r="C20" s="145">
        <v>0.75428730384443798</v>
      </c>
      <c r="D20" s="145">
        <v>0.707630985200142</v>
      </c>
      <c r="E20" s="145">
        <v>0.72716478516545002</v>
      </c>
      <c r="F20" s="145">
        <v>0.52505652897754396</v>
      </c>
    </row>
    <row r="21" spans="2:6" x14ac:dyDescent="0.3">
      <c r="B21" s="6" t="s">
        <v>130</v>
      </c>
      <c r="C21" s="145">
        <v>0.47574990471664202</v>
      </c>
      <c r="D21" s="145">
        <v>-5.8308191042115501E-2</v>
      </c>
      <c r="E21" s="145">
        <v>9.1990964183123594E-2</v>
      </c>
      <c r="F21" s="145">
        <v>0.19810344628280699</v>
      </c>
    </row>
    <row r="22" spans="2:6" x14ac:dyDescent="0.3">
      <c r="B22" s="6" t="s">
        <v>2</v>
      </c>
      <c r="C22" s="145">
        <v>0.46563588234386799</v>
      </c>
      <c r="D22" s="145">
        <v>0.86413738957934005</v>
      </c>
      <c r="E22" s="145">
        <v>0.39525215416322301</v>
      </c>
      <c r="F22" s="145">
        <v>-0.62912778787932899</v>
      </c>
    </row>
    <row r="23" spans="2:6" x14ac:dyDescent="0.3">
      <c r="B23" s="6" t="s">
        <v>148</v>
      </c>
      <c r="C23" s="145">
        <v>0.54607402189565402</v>
      </c>
      <c r="D23" s="145" t="s">
        <v>224</v>
      </c>
      <c r="E23" s="145">
        <v>6.0763289729412001E-2</v>
      </c>
      <c r="F23" s="145">
        <v>-2.1975284209311802E-2</v>
      </c>
    </row>
    <row r="24" spans="2:6" x14ac:dyDescent="0.3">
      <c r="B24" s="6" t="s">
        <v>149</v>
      </c>
      <c r="C24" s="145">
        <v>0.58833394155238306</v>
      </c>
      <c r="D24" s="145" t="s">
        <v>224</v>
      </c>
      <c r="E24" s="145">
        <v>-0.41010009255408703</v>
      </c>
      <c r="F24" s="145">
        <v>0.57048222497936796</v>
      </c>
    </row>
    <row r="25" spans="2:6" x14ac:dyDescent="0.3">
      <c r="B25" s="6" t="s">
        <v>150</v>
      </c>
      <c r="C25" s="145">
        <v>0.53986015213577598</v>
      </c>
      <c r="D25" s="145" t="s">
        <v>224</v>
      </c>
      <c r="E25" s="145">
        <v>0.112246656867777</v>
      </c>
      <c r="F25" s="145">
        <v>0.227271159235858</v>
      </c>
    </row>
    <row r="26" spans="2:6" x14ac:dyDescent="0.3">
      <c r="B26" s="6" t="s">
        <v>225</v>
      </c>
      <c r="C26" s="145" t="s">
        <v>224</v>
      </c>
      <c r="D26" s="145" t="s">
        <v>224</v>
      </c>
      <c r="E26" s="145" t="s">
        <v>224</v>
      </c>
      <c r="F26" s="145" t="s">
        <v>224</v>
      </c>
    </row>
    <row r="27" spans="2:6" x14ac:dyDescent="0.3">
      <c r="B27" s="6" t="s">
        <v>226</v>
      </c>
      <c r="C27" s="145">
        <v>0.542224205321018</v>
      </c>
      <c r="D27" s="145" t="s">
        <v>224</v>
      </c>
      <c r="E27" s="145">
        <v>0.24232784979654201</v>
      </c>
      <c r="F27" s="145">
        <v>0.51358497944543402</v>
      </c>
    </row>
    <row r="28" spans="2:6" x14ac:dyDescent="0.3">
      <c r="B28" s="6" t="s">
        <v>227</v>
      </c>
      <c r="C28" s="145">
        <v>0.53410352293532704</v>
      </c>
      <c r="D28" s="145" t="s">
        <v>224</v>
      </c>
      <c r="E28" s="145">
        <v>0.245530961660892</v>
      </c>
      <c r="F28" s="145">
        <v>0.42695101768553101</v>
      </c>
    </row>
    <row r="29" spans="2:6" x14ac:dyDescent="0.3">
      <c r="B29" s="6" t="s">
        <v>228</v>
      </c>
      <c r="C29" s="145">
        <v>-0.18772560335038699</v>
      </c>
      <c r="D29" s="145">
        <v>0.149740644879301</v>
      </c>
      <c r="E29" s="145">
        <v>-3.2098813097710503E-2</v>
      </c>
      <c r="F29" s="145">
        <v>2.7829324981624E-2</v>
      </c>
    </row>
    <row r="30" spans="2:6" x14ac:dyDescent="0.3">
      <c r="B30" s="6" t="s">
        <v>229</v>
      </c>
      <c r="C30" s="145">
        <v>-0.25416862684177399</v>
      </c>
      <c r="D30" s="145">
        <v>2.5511464721310301E-2</v>
      </c>
      <c r="E30" s="145">
        <v>-0.305344976615673</v>
      </c>
      <c r="F30" s="145">
        <v>-0.54797357261443402</v>
      </c>
    </row>
    <row r="31" spans="2:6" x14ac:dyDescent="0.3">
      <c r="B31" s="6" t="s">
        <v>230</v>
      </c>
      <c r="C31" s="145">
        <v>-8.1643794382996099E-2</v>
      </c>
      <c r="D31" s="145">
        <v>-0.127926550341078</v>
      </c>
      <c r="E31" s="145">
        <v>-0.34354151993873799</v>
      </c>
      <c r="F31" s="145">
        <v>-0.222888887271879</v>
      </c>
    </row>
    <row r="32" spans="2:6" x14ac:dyDescent="0.3">
      <c r="B32" s="6" t="s">
        <v>231</v>
      </c>
      <c r="C32" s="145">
        <v>0.12840019764535501</v>
      </c>
      <c r="D32" s="145">
        <v>-0.24644171459054001</v>
      </c>
      <c r="E32" s="145">
        <v>0.22606611377594199</v>
      </c>
      <c r="F32" s="145">
        <v>9.6689905874830298E-2</v>
      </c>
    </row>
    <row r="33" spans="2:6" x14ac:dyDescent="0.3">
      <c r="B33" s="6" t="s">
        <v>232</v>
      </c>
      <c r="C33" s="145">
        <v>0.22067715782118999</v>
      </c>
      <c r="D33" s="145">
        <v>0.218135832612706</v>
      </c>
      <c r="E33" s="145">
        <v>-0.140571096900103</v>
      </c>
      <c r="F33" s="145">
        <v>-0.21055650720760299</v>
      </c>
    </row>
    <row r="34" spans="2:6" x14ac:dyDescent="0.3">
      <c r="B34" s="6" t="s">
        <v>233</v>
      </c>
      <c r="C34" s="145">
        <v>0.347048571288194</v>
      </c>
      <c r="D34" s="145" t="s">
        <v>224</v>
      </c>
      <c r="E34" s="145">
        <v>-0.12135854430217</v>
      </c>
      <c r="F34" s="145">
        <v>-0.16229939293885201</v>
      </c>
    </row>
    <row r="35" spans="2:6" x14ac:dyDescent="0.3">
      <c r="B35" s="6" t="s">
        <v>234</v>
      </c>
      <c r="C35" s="145">
        <v>0.41905064677200299</v>
      </c>
      <c r="D35" s="145">
        <v>0.67558283046712897</v>
      </c>
      <c r="E35" s="145">
        <v>-0.25074960769950899</v>
      </c>
      <c r="F35" s="145">
        <v>-0.34347152101406297</v>
      </c>
    </row>
    <row r="36" spans="2:6" x14ac:dyDescent="0.3">
      <c r="B36" s="6" t="s">
        <v>235</v>
      </c>
      <c r="C36" s="145">
        <v>0.450669733050724</v>
      </c>
      <c r="D36" s="145">
        <v>0.62066682879425195</v>
      </c>
      <c r="E36" s="145">
        <v>-1.7208240274790801E-2</v>
      </c>
      <c r="F36" s="145">
        <v>-6.4564465324075407E-2</v>
      </c>
    </row>
    <row r="37" spans="2:6" x14ac:dyDescent="0.3">
      <c r="B37" s="6" t="s">
        <v>236</v>
      </c>
      <c r="C37" s="145">
        <v>0.37661190157390101</v>
      </c>
      <c r="D37" s="145">
        <v>0.89595762635767495</v>
      </c>
      <c r="E37" s="145">
        <v>-0.162940918670236</v>
      </c>
      <c r="F37" s="145">
        <v>-0.593184418385168</v>
      </c>
    </row>
    <row r="38" spans="2:6" x14ac:dyDescent="0.3">
      <c r="B38" s="6" t="s">
        <v>237</v>
      </c>
      <c r="C38" s="145">
        <v>0.129363297989849</v>
      </c>
      <c r="D38" s="145">
        <v>0.51233460961794597</v>
      </c>
      <c r="E38" s="145">
        <v>0.40191469847765998</v>
      </c>
      <c r="F38" s="145">
        <v>-0.47935853290928698</v>
      </c>
    </row>
    <row r="39" spans="2:6" x14ac:dyDescent="0.3">
      <c r="B39" s="6" t="s">
        <v>238</v>
      </c>
      <c r="C39" s="145">
        <v>0.55410070391737698</v>
      </c>
      <c r="D39" s="145">
        <v>0.69610165975777405</v>
      </c>
      <c r="E39" s="145">
        <v>-0.26433971757620001</v>
      </c>
      <c r="F39" s="145">
        <v>0.40851856986441198</v>
      </c>
    </row>
    <row r="40" spans="2:6" x14ac:dyDescent="0.3">
      <c r="B40" s="6" t="s">
        <v>239</v>
      </c>
      <c r="C40" s="145">
        <v>0.35906431156417301</v>
      </c>
      <c r="D40" s="145">
        <v>-8.8753129245408596E-2</v>
      </c>
      <c r="E40" s="145">
        <v>-0.268230225442115</v>
      </c>
      <c r="F40" s="145">
        <v>0.43668411336781199</v>
      </c>
    </row>
    <row r="41" spans="2:6" x14ac:dyDescent="0.3">
      <c r="B41" s="6" t="s">
        <v>240</v>
      </c>
      <c r="C41" s="145">
        <v>0.57623795777157005</v>
      </c>
      <c r="D41" s="145">
        <v>0.81872652472247098</v>
      </c>
      <c r="E41" s="145">
        <v>-0.21727956504341001</v>
      </c>
      <c r="F41" s="145">
        <v>-0.18839545092413901</v>
      </c>
    </row>
    <row r="42" spans="2:6" x14ac:dyDescent="0.3">
      <c r="B42" s="6" t="s">
        <v>241</v>
      </c>
      <c r="C42" s="145">
        <v>8.1541369093540594E-2</v>
      </c>
      <c r="D42" s="145">
        <v>0.14152007725788099</v>
      </c>
      <c r="E42" s="145">
        <v>-0.26796590290670202</v>
      </c>
      <c r="F42" s="145">
        <v>-5.04664723339487E-2</v>
      </c>
    </row>
    <row r="43" spans="2:6" x14ac:dyDescent="0.3">
      <c r="B43" s="6" t="s">
        <v>242</v>
      </c>
      <c r="C43" s="145">
        <v>0.35133739485891802</v>
      </c>
      <c r="D43" s="145">
        <v>0.64933529679595403</v>
      </c>
      <c r="E43" s="145">
        <v>6.2490661261470001E-2</v>
      </c>
      <c r="F43" s="145">
        <v>2.6888932044128198E-2</v>
      </c>
    </row>
    <row r="44" spans="2:6" x14ac:dyDescent="0.3">
      <c r="B44" s="6" t="s">
        <v>243</v>
      </c>
      <c r="C44" s="145">
        <v>0.27139620957937999</v>
      </c>
      <c r="D44" s="145" t="s">
        <v>224</v>
      </c>
      <c r="E44" s="145">
        <v>-0.12983651878598601</v>
      </c>
      <c r="F44" s="145">
        <v>0.228576064317845</v>
      </c>
    </row>
    <row r="45" spans="2:6" x14ac:dyDescent="0.3">
      <c r="B45" s="6" t="s">
        <v>244</v>
      </c>
      <c r="C45" s="145">
        <v>0.44313724074039201</v>
      </c>
      <c r="D45" s="145">
        <v>0.73931293846443802</v>
      </c>
      <c r="E45" s="145">
        <v>-0.25038795393010799</v>
      </c>
      <c r="F45" s="145">
        <v>-0.28381089635199203</v>
      </c>
    </row>
    <row r="46" spans="2:6" x14ac:dyDescent="0.3">
      <c r="B46" s="6" t="s">
        <v>245</v>
      </c>
      <c r="C46" s="145">
        <v>0.19445332684397901</v>
      </c>
      <c r="D46" s="145">
        <v>0.53021449628996498</v>
      </c>
      <c r="E46" s="145">
        <v>9.2133456935945907E-2</v>
      </c>
      <c r="F46" s="145">
        <v>-0.49598701294846997</v>
      </c>
    </row>
    <row r="47" spans="2:6" x14ac:dyDescent="0.3">
      <c r="B47" s="6" t="s">
        <v>246</v>
      </c>
      <c r="C47" s="145">
        <v>0.61505666041737095</v>
      </c>
      <c r="D47" s="145">
        <v>0.78776922038227204</v>
      </c>
      <c r="E47" s="145">
        <v>-0.100867640870155</v>
      </c>
      <c r="F47" s="145">
        <v>-1.6580246035768399E-2</v>
      </c>
    </row>
    <row r="48" spans="2:6" x14ac:dyDescent="0.3">
      <c r="B48" s="6" t="s">
        <v>247</v>
      </c>
      <c r="C48" s="145">
        <v>0.52983825312022803</v>
      </c>
      <c r="D48" s="145">
        <v>0.77714233336091698</v>
      </c>
      <c r="E48" s="145">
        <v>-0.34605573613130702</v>
      </c>
      <c r="F48" s="145">
        <v>0.24823496226682801</v>
      </c>
    </row>
    <row r="49" spans="2:6" x14ac:dyDescent="0.3">
      <c r="B49" s="6" t="s">
        <v>248</v>
      </c>
      <c r="C49" s="145">
        <v>0.28321478598844502</v>
      </c>
      <c r="D49" s="145">
        <v>0.37621555667531398</v>
      </c>
      <c r="E49" s="145">
        <v>-8.3852054935190101E-2</v>
      </c>
      <c r="F49" s="145">
        <v>0.13940611007624401</v>
      </c>
    </row>
    <row r="50" spans="2:6" x14ac:dyDescent="0.3">
      <c r="B50" s="6" t="s">
        <v>249</v>
      </c>
      <c r="C50" s="145">
        <v>0.43371124301853498</v>
      </c>
      <c r="D50" s="145">
        <v>0.89885376024085195</v>
      </c>
      <c r="E50" s="145">
        <v>0.33418019448013198</v>
      </c>
      <c r="F50" s="145">
        <v>-0.48802870187293201</v>
      </c>
    </row>
    <row r="51" spans="2:6" x14ac:dyDescent="0.3">
      <c r="B51" s="6" t="s">
        <v>250</v>
      </c>
      <c r="C51" s="145">
        <v>0.28727643904346101</v>
      </c>
      <c r="D51" s="145">
        <v>0.51233460961794597</v>
      </c>
      <c r="E51" s="145">
        <v>2.00713828575801E-4</v>
      </c>
      <c r="F51" s="145">
        <v>-0.494630284376049</v>
      </c>
    </row>
    <row r="52" spans="2:6" x14ac:dyDescent="0.3">
      <c r="B52" s="6" t="s">
        <v>251</v>
      </c>
      <c r="C52" s="145">
        <v>0.231796099591002</v>
      </c>
      <c r="D52" s="145" t="s">
        <v>224</v>
      </c>
      <c r="E52" s="145" t="s">
        <v>224</v>
      </c>
      <c r="F52" s="145">
        <v>-0.21430083445148701</v>
      </c>
    </row>
    <row r="53" spans="2:6" x14ac:dyDescent="0.3">
      <c r="B53" s="6" t="s">
        <v>252</v>
      </c>
      <c r="C53" s="145">
        <v>0.48349114835006701</v>
      </c>
      <c r="D53" s="145">
        <v>0.65968504291098995</v>
      </c>
      <c r="E53" s="145">
        <v>1.9153765184640601E-2</v>
      </c>
      <c r="F53" s="145">
        <v>-0.224720982392865</v>
      </c>
    </row>
    <row r="54" spans="2:6" x14ac:dyDescent="0.3">
      <c r="B54" s="6" t="s">
        <v>253</v>
      </c>
      <c r="C54" s="145">
        <v>0.33801682622349</v>
      </c>
      <c r="D54" s="145">
        <v>-0.441837291927971</v>
      </c>
      <c r="E54" s="145">
        <v>0.325404722866452</v>
      </c>
      <c r="F54" s="145">
        <v>0.28146954773366301</v>
      </c>
    </row>
    <row r="55" spans="2:6" x14ac:dyDescent="0.3">
      <c r="B55" s="6" t="s">
        <v>254</v>
      </c>
      <c r="C55" s="145">
        <v>0.16580455892151699</v>
      </c>
      <c r="D55" s="145">
        <v>1.44482921069892E-3</v>
      </c>
      <c r="E55" s="145">
        <v>1.8300001485193701E-2</v>
      </c>
      <c r="F55" s="145">
        <v>-0.24399282101893099</v>
      </c>
    </row>
  </sheetData>
  <mergeCells count="1">
    <mergeCell ref="B2:F2"/>
  </mergeCells>
  <conditionalFormatting sqref="C4:F55"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1" location="Index!A1" display="Back to Index" xr:uid="{E59740FC-6092-4F81-B46D-25F64AC97CE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0DDCB-2127-4D35-92D2-4DCA627ADF1C}">
  <dimension ref="A1:DO98"/>
  <sheetViews>
    <sheetView zoomScaleNormal="100" workbookViewId="0">
      <selection activeCell="AS81" sqref="AS81"/>
    </sheetView>
  </sheetViews>
  <sheetFormatPr defaultRowHeight="14.4" x14ac:dyDescent="0.3"/>
  <cols>
    <col min="1" max="1" width="8.88671875" style="101"/>
    <col min="2" max="2" width="12.88671875" style="101" bestFit="1" customWidth="1"/>
    <col min="3" max="3" width="24.21875" style="101" bestFit="1" customWidth="1"/>
    <col min="4" max="4" width="24" style="101" bestFit="1" customWidth="1"/>
    <col min="5" max="5" width="26.109375" style="101" bestFit="1" customWidth="1"/>
    <col min="6" max="7" width="9.77734375" style="101" bestFit="1" customWidth="1"/>
    <col min="8" max="8" width="13.88671875" style="101" customWidth="1"/>
    <col min="9" max="10" width="24.21875" style="101" customWidth="1"/>
    <col min="11" max="11" width="7.6640625" style="101" bestFit="1" customWidth="1"/>
    <col min="12" max="12" width="13.109375" style="101" customWidth="1"/>
    <col min="13" max="13" width="17.88671875" style="101" customWidth="1"/>
    <col min="14" max="14" width="12.44140625" style="101" bestFit="1" customWidth="1"/>
    <col min="15" max="15" width="6.6640625" style="101" customWidth="1"/>
    <col min="16" max="16" width="15.5546875" style="101" bestFit="1" customWidth="1"/>
    <col min="17" max="17" width="28.44140625" style="101" customWidth="1"/>
    <col min="18" max="18" width="31.6640625" style="101" customWidth="1"/>
    <col min="19" max="19" width="19.33203125" style="104" customWidth="1"/>
    <col min="20" max="20" width="17.88671875" style="104" bestFit="1" customWidth="1"/>
    <col min="21" max="21" width="19.33203125" style="104" bestFit="1" customWidth="1"/>
    <col min="22" max="22" width="16.77734375" style="104" customWidth="1"/>
    <col min="23" max="23" width="8" style="104" customWidth="1"/>
    <col min="24" max="24" width="20.44140625" style="104" customWidth="1"/>
    <col min="25" max="25" width="24.33203125" style="104" customWidth="1"/>
    <col min="26" max="26" width="17.33203125" style="104" bestFit="1" customWidth="1"/>
    <col min="27" max="27" width="18.109375" style="104" bestFit="1" customWidth="1"/>
    <col min="28" max="28" width="16.6640625" style="104" bestFit="1" customWidth="1"/>
    <col min="29" max="29" width="16.5546875" style="104" customWidth="1"/>
    <col min="30" max="30" width="6.21875" style="104" customWidth="1"/>
    <col min="31" max="31" width="13" style="101" customWidth="1"/>
    <col min="32" max="32" width="24.88671875" style="101" customWidth="1"/>
    <col min="33" max="33" width="13.109375" style="101" bestFit="1" customWidth="1"/>
    <col min="34" max="34" width="16.88671875" style="101" bestFit="1" customWidth="1"/>
    <col min="35" max="35" width="17" style="101" customWidth="1"/>
    <col min="36" max="36" width="16.21875" style="101" customWidth="1"/>
    <col min="37" max="37" width="10.6640625" style="101" customWidth="1"/>
    <col min="38" max="38" width="17.109375" style="101" customWidth="1"/>
    <col min="39" max="39" width="14.6640625" style="101" bestFit="1" customWidth="1"/>
    <col min="40" max="40" width="13.109375" style="101" bestFit="1" customWidth="1"/>
    <col min="41" max="41" width="16.5546875" style="101" bestFit="1" customWidth="1"/>
    <col min="42" max="42" width="14.6640625" style="101" customWidth="1"/>
    <col min="43" max="43" width="14.33203125" style="101" customWidth="1"/>
    <col min="44" max="45" width="8.88671875" style="101" customWidth="1"/>
    <col min="46" max="16384" width="8.88671875" style="101"/>
  </cols>
  <sheetData>
    <row r="1" spans="2:46" x14ac:dyDescent="0.3">
      <c r="B1" s="68" t="s">
        <v>55</v>
      </c>
    </row>
    <row r="3" spans="2:46" x14ac:dyDescent="0.3">
      <c r="C3" s="279" t="s">
        <v>134</v>
      </c>
      <c r="D3" s="279"/>
      <c r="E3" s="279"/>
      <c r="F3" s="279"/>
      <c r="G3" s="7"/>
      <c r="K3" s="279" t="s">
        <v>135</v>
      </c>
      <c r="L3" s="279"/>
      <c r="M3" s="279"/>
      <c r="N3" s="279"/>
      <c r="S3" s="279" t="s">
        <v>133</v>
      </c>
      <c r="T3" s="279"/>
      <c r="U3" s="279"/>
      <c r="V3" s="279"/>
      <c r="W3" s="101"/>
      <c r="X3" s="101"/>
      <c r="Y3" s="101"/>
      <c r="Z3" s="279" t="s">
        <v>132</v>
      </c>
      <c r="AA3" s="279"/>
      <c r="AB3" s="279"/>
      <c r="AC3" s="279"/>
      <c r="AD3" s="101"/>
      <c r="AH3" s="279" t="s">
        <v>136</v>
      </c>
      <c r="AI3" s="279"/>
      <c r="AJ3" s="279"/>
      <c r="AK3" s="279"/>
      <c r="AL3" s="104"/>
      <c r="AM3" s="104"/>
      <c r="AN3" s="104"/>
      <c r="AO3" s="279" t="s">
        <v>141</v>
      </c>
      <c r="AP3" s="279"/>
      <c r="AQ3" s="279"/>
      <c r="AR3" s="279"/>
      <c r="AS3" s="104"/>
    </row>
    <row r="4" spans="2:46" ht="57.6" x14ac:dyDescent="0.3">
      <c r="C4" s="10" t="s">
        <v>5</v>
      </c>
      <c r="D4" s="10" t="s">
        <v>0</v>
      </c>
      <c r="E4" s="10" t="s">
        <v>118</v>
      </c>
      <c r="F4" s="10" t="s">
        <v>1</v>
      </c>
      <c r="G4" s="105"/>
      <c r="H4" s="1" t="s">
        <v>6</v>
      </c>
      <c r="K4" s="1" t="s">
        <v>5</v>
      </c>
      <c r="L4" s="1" t="s">
        <v>120</v>
      </c>
      <c r="M4" s="1" t="s">
        <v>121</v>
      </c>
      <c r="N4" s="1" t="s">
        <v>122</v>
      </c>
      <c r="O4" s="106"/>
      <c r="P4" s="1" t="s">
        <v>123</v>
      </c>
      <c r="Q4" s="51"/>
      <c r="S4" s="1" t="s">
        <v>5</v>
      </c>
      <c r="T4" s="1" t="s">
        <v>124</v>
      </c>
      <c r="U4" s="1" t="s">
        <v>125</v>
      </c>
      <c r="V4" s="1" t="s">
        <v>126</v>
      </c>
      <c r="W4" s="101"/>
      <c r="X4" s="1" t="s">
        <v>127</v>
      </c>
      <c r="Y4" s="101"/>
      <c r="Z4" s="1" t="s">
        <v>5</v>
      </c>
      <c r="AA4" s="1" t="s">
        <v>128</v>
      </c>
      <c r="AB4" s="1" t="s">
        <v>129</v>
      </c>
      <c r="AC4" s="1" t="s">
        <v>130</v>
      </c>
      <c r="AD4" s="101"/>
      <c r="AE4" s="1" t="s">
        <v>131</v>
      </c>
      <c r="AH4" s="1" t="s">
        <v>5</v>
      </c>
      <c r="AI4" s="1" t="s">
        <v>137</v>
      </c>
      <c r="AJ4" s="1" t="s">
        <v>138</v>
      </c>
      <c r="AK4" s="1" t="s">
        <v>139</v>
      </c>
      <c r="AL4" s="104"/>
      <c r="AM4" s="1" t="s">
        <v>140</v>
      </c>
      <c r="AN4" s="104"/>
      <c r="AO4" s="1" t="s">
        <v>5</v>
      </c>
      <c r="AP4" s="1" t="s">
        <v>142</v>
      </c>
      <c r="AQ4" s="1" t="s">
        <v>143</v>
      </c>
      <c r="AR4" s="1" t="s">
        <v>144</v>
      </c>
      <c r="AS4" s="104"/>
      <c r="AT4" s="1" t="s">
        <v>145</v>
      </c>
    </row>
    <row r="5" spans="2:46" x14ac:dyDescent="0.3">
      <c r="C5" s="107">
        <v>44197</v>
      </c>
      <c r="D5" s="108">
        <v>1014326.13624745</v>
      </c>
      <c r="E5" s="108">
        <v>383756</v>
      </c>
      <c r="F5" s="109">
        <v>2.6431538171323599</v>
      </c>
      <c r="G5" s="110"/>
      <c r="H5" s="108">
        <f>E5*F5</f>
        <v>1014326.1362474459</v>
      </c>
      <c r="K5" s="107">
        <v>44197</v>
      </c>
      <c r="L5" s="108">
        <v>6581.4599999999991</v>
      </c>
      <c r="M5" s="108">
        <v>2203</v>
      </c>
      <c r="N5" s="109">
        <v>2.9874988651838397</v>
      </c>
      <c r="O5" s="110"/>
      <c r="P5" s="108">
        <f>M5*N5</f>
        <v>6581.4599999999991</v>
      </c>
      <c r="Q5" s="110"/>
      <c r="S5" s="107">
        <v>44197</v>
      </c>
      <c r="T5" s="111">
        <v>43850.946156404403</v>
      </c>
      <c r="U5" s="111">
        <v>22941</v>
      </c>
      <c r="V5" s="112">
        <v>1.9114662027114999</v>
      </c>
      <c r="W5" s="110"/>
      <c r="X5" s="108">
        <f>U5*V5</f>
        <v>43850.94615640452</v>
      </c>
      <c r="Y5" s="101"/>
      <c r="Z5" s="107">
        <v>44197</v>
      </c>
      <c r="AA5" s="111">
        <v>148492.82622298101</v>
      </c>
      <c r="AB5" s="111">
        <v>41051</v>
      </c>
      <c r="AC5" s="112">
        <v>3.6172767100187899</v>
      </c>
      <c r="AD5" s="110"/>
      <c r="AE5" s="108">
        <f>AB5*AC5</f>
        <v>148492.82622298136</v>
      </c>
      <c r="AH5" s="107">
        <v>44197</v>
      </c>
      <c r="AI5" s="111">
        <v>93772.800694499005</v>
      </c>
      <c r="AJ5" s="111">
        <v>29367</v>
      </c>
      <c r="AK5" s="112">
        <v>3.19313517534985</v>
      </c>
      <c r="AL5" s="113"/>
      <c r="AM5" s="111">
        <f>AJ5*AK5</f>
        <v>93772.800694499048</v>
      </c>
      <c r="AN5" s="104"/>
      <c r="AO5" s="107">
        <v>44197</v>
      </c>
      <c r="AP5" s="111">
        <v>7644.9590798791196</v>
      </c>
      <c r="AQ5" s="111">
        <v>2528</v>
      </c>
      <c r="AR5" s="112">
        <v>3.0241135600787699</v>
      </c>
      <c r="AS5" s="113"/>
      <c r="AT5" s="111">
        <f>AQ5*AR5</f>
        <v>7644.9590798791305</v>
      </c>
    </row>
    <row r="6" spans="2:46" x14ac:dyDescent="0.3">
      <c r="C6" s="107">
        <v>44228</v>
      </c>
      <c r="D6" s="108">
        <v>925841.75077642896</v>
      </c>
      <c r="E6" s="108">
        <v>367705</v>
      </c>
      <c r="F6" s="109">
        <v>2.51789274221571</v>
      </c>
      <c r="G6" s="110"/>
      <c r="H6" s="108">
        <f t="shared" ref="H6:H40" si="0">E6*F6</f>
        <v>925841.75077642768</v>
      </c>
      <c r="K6" s="107">
        <v>44228</v>
      </c>
      <c r="L6" s="108">
        <v>8064.6600000000071</v>
      </c>
      <c r="M6" s="108">
        <v>2624</v>
      </c>
      <c r="N6" s="109">
        <v>3.0734222560975635</v>
      </c>
      <c r="O6" s="110"/>
      <c r="P6" s="108">
        <f t="shared" ref="P6:P40" si="1">M6*N6</f>
        <v>8064.6600000000062</v>
      </c>
      <c r="Q6" s="110"/>
      <c r="S6" s="107">
        <v>44228</v>
      </c>
      <c r="T6" s="111">
        <v>43275.460809919103</v>
      </c>
      <c r="U6" s="111">
        <v>22536</v>
      </c>
      <c r="V6" s="112">
        <v>1.9202813635924301</v>
      </c>
      <c r="W6" s="110"/>
      <c r="X6" s="108">
        <f t="shared" ref="X6:X40" si="2">U6*V6</f>
        <v>43275.460809919001</v>
      </c>
      <c r="Y6" s="101"/>
      <c r="Z6" s="107">
        <v>44228</v>
      </c>
      <c r="AA6" s="111">
        <v>117547.85286226599</v>
      </c>
      <c r="AB6" s="111">
        <v>32437</v>
      </c>
      <c r="AC6" s="112">
        <v>3.6238817665710599</v>
      </c>
      <c r="AD6" s="110"/>
      <c r="AE6" s="108">
        <f t="shared" ref="AE6:AE40" si="3">AB6*AC6</f>
        <v>117547.85286226547</v>
      </c>
      <c r="AH6" s="107">
        <v>44228</v>
      </c>
      <c r="AI6" s="111">
        <v>90543.949693340794</v>
      </c>
      <c r="AJ6" s="111">
        <v>28953</v>
      </c>
      <c r="AK6" s="112">
        <v>3.1272735016523598</v>
      </c>
      <c r="AL6" s="113"/>
      <c r="AM6" s="111">
        <f t="shared" ref="AM6:AM40" si="4">AJ6*AK6</f>
        <v>90543.949693340779</v>
      </c>
      <c r="AN6" s="104"/>
      <c r="AO6" s="107">
        <v>44228</v>
      </c>
      <c r="AP6" s="111">
        <v>8732.7348925793194</v>
      </c>
      <c r="AQ6" s="111">
        <v>2930</v>
      </c>
      <c r="AR6" s="112">
        <v>2.98045559473697</v>
      </c>
      <c r="AS6" s="113"/>
      <c r="AT6" s="111">
        <f t="shared" ref="AT6:AT40" si="5">AQ6*AR6</f>
        <v>8732.7348925793212</v>
      </c>
    </row>
    <row r="7" spans="2:46" x14ac:dyDescent="0.3">
      <c r="C7" s="107">
        <v>44256</v>
      </c>
      <c r="D7" s="108">
        <v>1097929.6380359</v>
      </c>
      <c r="E7" s="108">
        <v>442299</v>
      </c>
      <c r="F7" s="109">
        <v>2.4823244864580398</v>
      </c>
      <c r="G7" s="110"/>
      <c r="H7" s="108">
        <f t="shared" si="0"/>
        <v>1097929.6380359046</v>
      </c>
      <c r="K7" s="107">
        <v>44256</v>
      </c>
      <c r="L7" s="108">
        <v>10275.349999999991</v>
      </c>
      <c r="M7" s="108">
        <v>3390</v>
      </c>
      <c r="N7" s="109">
        <v>3.0310766961651892</v>
      </c>
      <c r="O7" s="110"/>
      <c r="P7" s="108">
        <f t="shared" si="1"/>
        <v>10275.349999999991</v>
      </c>
      <c r="Q7" s="110"/>
      <c r="S7" s="107">
        <v>44256</v>
      </c>
      <c r="T7" s="111">
        <v>48684.692702528198</v>
      </c>
      <c r="U7" s="111">
        <v>25769</v>
      </c>
      <c r="V7" s="112">
        <v>1.88927365060841</v>
      </c>
      <c r="W7" s="110"/>
      <c r="X7" s="108">
        <f t="shared" si="2"/>
        <v>48684.692702528118</v>
      </c>
      <c r="Y7" s="101"/>
      <c r="Z7" s="107">
        <v>44256</v>
      </c>
      <c r="AA7" s="111">
        <v>139137.452463978</v>
      </c>
      <c r="AB7" s="111">
        <v>38335</v>
      </c>
      <c r="AC7" s="112">
        <v>3.6295148679790801</v>
      </c>
      <c r="AD7" s="110"/>
      <c r="AE7" s="108">
        <f t="shared" si="3"/>
        <v>139137.45246397803</v>
      </c>
      <c r="AH7" s="107">
        <v>44256</v>
      </c>
      <c r="AI7" s="111">
        <v>98835.762957442901</v>
      </c>
      <c r="AJ7" s="111">
        <v>31822</v>
      </c>
      <c r="AK7" s="112">
        <v>3.10589412850993</v>
      </c>
      <c r="AL7" s="113"/>
      <c r="AM7" s="111">
        <f t="shared" si="4"/>
        <v>98835.762957442988</v>
      </c>
      <c r="AN7" s="104"/>
      <c r="AO7" s="107">
        <v>44256</v>
      </c>
      <c r="AP7" s="111">
        <v>11610.892076545701</v>
      </c>
      <c r="AQ7" s="111">
        <v>3954</v>
      </c>
      <c r="AR7" s="112">
        <v>2.9364926850140902</v>
      </c>
      <c r="AS7" s="113"/>
      <c r="AT7" s="111">
        <f t="shared" si="5"/>
        <v>11610.892076545713</v>
      </c>
    </row>
    <row r="8" spans="2:46" x14ac:dyDescent="0.3">
      <c r="C8" s="107">
        <v>44287</v>
      </c>
      <c r="D8" s="108">
        <v>1075668.16415133</v>
      </c>
      <c r="E8" s="108">
        <v>424841</v>
      </c>
      <c r="F8" s="109">
        <v>2.5319311557767001</v>
      </c>
      <c r="G8" s="110"/>
      <c r="H8" s="108">
        <f t="shared" si="0"/>
        <v>1075668.1641513291</v>
      </c>
      <c r="K8" s="107">
        <v>44287</v>
      </c>
      <c r="L8" s="108">
        <v>6372.29</v>
      </c>
      <c r="M8" s="108">
        <v>2093</v>
      </c>
      <c r="N8" s="109">
        <v>3.0445723841376013</v>
      </c>
      <c r="O8" s="110"/>
      <c r="P8" s="108">
        <f t="shared" si="1"/>
        <v>6372.29</v>
      </c>
      <c r="Q8" s="110"/>
      <c r="S8" s="107">
        <v>44287</v>
      </c>
      <c r="T8" s="111">
        <v>50429.662938983303</v>
      </c>
      <c r="U8" s="111">
        <v>25316</v>
      </c>
      <c r="V8" s="112">
        <v>1.9920075422256001</v>
      </c>
      <c r="W8" s="110"/>
      <c r="X8" s="108">
        <f t="shared" si="2"/>
        <v>50429.662938983289</v>
      </c>
      <c r="Y8" s="101"/>
      <c r="Z8" s="107">
        <v>44287</v>
      </c>
      <c r="AA8" s="111">
        <v>140525.86573920801</v>
      </c>
      <c r="AB8" s="111">
        <v>38677</v>
      </c>
      <c r="AC8" s="112">
        <v>3.63331865809675</v>
      </c>
      <c r="AD8" s="110"/>
      <c r="AE8" s="108">
        <f t="shared" si="3"/>
        <v>140525.86573920801</v>
      </c>
      <c r="AH8" s="107">
        <v>44287</v>
      </c>
      <c r="AI8" s="111">
        <v>103519.87600046099</v>
      </c>
      <c r="AJ8" s="111">
        <v>33112</v>
      </c>
      <c r="AK8" s="112">
        <v>3.1263552790668201</v>
      </c>
      <c r="AL8" s="113"/>
      <c r="AM8" s="111">
        <f t="shared" si="4"/>
        <v>103519.87600046054</v>
      </c>
      <c r="AN8" s="104"/>
      <c r="AO8" s="107">
        <v>44287</v>
      </c>
      <c r="AP8" s="111">
        <v>10586.4232766355</v>
      </c>
      <c r="AQ8" s="111">
        <v>3640</v>
      </c>
      <c r="AR8" s="112">
        <v>2.9083580430317402</v>
      </c>
      <c r="AS8" s="113"/>
      <c r="AT8" s="111">
        <f t="shared" si="5"/>
        <v>10586.423276635534</v>
      </c>
    </row>
    <row r="9" spans="2:46" x14ac:dyDescent="0.3">
      <c r="C9" s="107">
        <v>44317</v>
      </c>
      <c r="D9" s="108">
        <v>1223683.0087433199</v>
      </c>
      <c r="E9" s="108">
        <v>474619</v>
      </c>
      <c r="F9" s="109">
        <v>2.5782427773505101</v>
      </c>
      <c r="G9" s="110"/>
      <c r="H9" s="108">
        <f t="shared" si="0"/>
        <v>1223683.0087433218</v>
      </c>
      <c r="K9" s="107">
        <v>44317</v>
      </c>
      <c r="L9" s="108">
        <v>6124.319999999997</v>
      </c>
      <c r="M9" s="108">
        <v>1981</v>
      </c>
      <c r="N9" s="109">
        <v>3.0915295305401296</v>
      </c>
      <c r="O9" s="110"/>
      <c r="P9" s="108">
        <f t="shared" si="1"/>
        <v>6124.319999999997</v>
      </c>
      <c r="Q9" s="110"/>
      <c r="S9" s="107">
        <v>44317</v>
      </c>
      <c r="T9" s="111">
        <v>58977.758354841797</v>
      </c>
      <c r="U9" s="111">
        <v>29709</v>
      </c>
      <c r="V9" s="112">
        <v>1.9851815394271699</v>
      </c>
      <c r="W9" s="110"/>
      <c r="X9" s="108">
        <f t="shared" si="2"/>
        <v>58977.75835484179</v>
      </c>
      <c r="Y9" s="101"/>
      <c r="Z9" s="107">
        <v>44317</v>
      </c>
      <c r="AA9" s="111">
        <v>162914.52911303</v>
      </c>
      <c r="AB9" s="111">
        <v>44826</v>
      </c>
      <c r="AC9" s="112">
        <v>3.6343757888955102</v>
      </c>
      <c r="AD9" s="110"/>
      <c r="AE9" s="108">
        <f t="shared" si="3"/>
        <v>162914.52911303015</v>
      </c>
      <c r="AH9" s="107">
        <v>44317</v>
      </c>
      <c r="AI9" s="111">
        <v>114500.195572746</v>
      </c>
      <c r="AJ9" s="111">
        <v>36129</v>
      </c>
      <c r="AK9" s="112">
        <v>3.1692046713926598</v>
      </c>
      <c r="AL9" s="113"/>
      <c r="AM9" s="111">
        <f t="shared" si="4"/>
        <v>114500.1955727454</v>
      </c>
      <c r="AN9" s="104"/>
      <c r="AO9" s="107">
        <v>44317</v>
      </c>
      <c r="AP9" s="111">
        <v>14639.1189853795</v>
      </c>
      <c r="AQ9" s="111">
        <v>4890</v>
      </c>
      <c r="AR9" s="112">
        <v>2.99368486408579</v>
      </c>
      <c r="AS9" s="113"/>
      <c r="AT9" s="111">
        <f t="shared" si="5"/>
        <v>14639.118985379513</v>
      </c>
    </row>
    <row r="10" spans="2:46" x14ac:dyDescent="0.3">
      <c r="C10" s="107">
        <v>44348</v>
      </c>
      <c r="D10" s="108">
        <v>1341353.22037104</v>
      </c>
      <c r="E10" s="108">
        <v>490896</v>
      </c>
      <c r="F10" s="109">
        <v>2.7324590552195098</v>
      </c>
      <c r="G10" s="110"/>
      <c r="H10" s="108">
        <f t="shared" si="0"/>
        <v>1341353.2203710366</v>
      </c>
      <c r="K10" s="107">
        <v>44348</v>
      </c>
      <c r="L10" s="108">
        <v>7419.0599999999931</v>
      </c>
      <c r="M10" s="108">
        <v>2397</v>
      </c>
      <c r="N10" s="109">
        <v>3.0951439299123877</v>
      </c>
      <c r="O10" s="110"/>
      <c r="P10" s="108">
        <f t="shared" si="1"/>
        <v>7419.0599999999931</v>
      </c>
      <c r="Q10" s="110"/>
      <c r="S10" s="107">
        <v>44348</v>
      </c>
      <c r="T10" s="111">
        <v>61765.025082904896</v>
      </c>
      <c r="U10" s="111">
        <v>30302</v>
      </c>
      <c r="V10" s="112">
        <v>2.0383151304503002</v>
      </c>
      <c r="W10" s="110"/>
      <c r="X10" s="108">
        <f t="shared" si="2"/>
        <v>61765.025082904998</v>
      </c>
      <c r="Y10" s="101"/>
      <c r="Z10" s="107">
        <v>44348</v>
      </c>
      <c r="AA10" s="111">
        <v>192857.51734756399</v>
      </c>
      <c r="AB10" s="111">
        <v>53064</v>
      </c>
      <c r="AC10" s="112">
        <v>3.6344323335512501</v>
      </c>
      <c r="AD10" s="110"/>
      <c r="AE10" s="108">
        <f t="shared" si="3"/>
        <v>192857.51734756352</v>
      </c>
      <c r="AH10" s="107">
        <v>44348</v>
      </c>
      <c r="AI10" s="111">
        <v>113415.719741596</v>
      </c>
      <c r="AJ10" s="111">
        <v>35737</v>
      </c>
      <c r="AK10" s="112">
        <v>3.1736217293448301</v>
      </c>
      <c r="AL10" s="113"/>
      <c r="AM10" s="111">
        <f t="shared" si="4"/>
        <v>113415.7197415962</v>
      </c>
      <c r="AN10" s="104"/>
      <c r="AO10" s="107">
        <v>44348</v>
      </c>
      <c r="AP10" s="111">
        <v>16791.4164714199</v>
      </c>
      <c r="AQ10" s="111">
        <v>5532</v>
      </c>
      <c r="AR10" s="112">
        <v>3.0353247417606402</v>
      </c>
      <c r="AS10" s="113"/>
      <c r="AT10" s="111">
        <f t="shared" si="5"/>
        <v>16791.41647141986</v>
      </c>
    </row>
    <row r="11" spans="2:46" x14ac:dyDescent="0.3">
      <c r="C11" s="107">
        <v>44378</v>
      </c>
      <c r="D11" s="108">
        <v>1380573.7016380499</v>
      </c>
      <c r="E11" s="108">
        <v>495584</v>
      </c>
      <c r="F11" s="109">
        <v>2.78575115749913</v>
      </c>
      <c r="G11" s="110"/>
      <c r="H11" s="108">
        <f t="shared" si="0"/>
        <v>1380573.701638049</v>
      </c>
      <c r="K11" s="107">
        <v>44378</v>
      </c>
      <c r="L11" s="108">
        <v>7040.0799999999981</v>
      </c>
      <c r="M11" s="108">
        <v>2325</v>
      </c>
      <c r="N11" s="109">
        <v>3.0279913978494615</v>
      </c>
      <c r="O11" s="110"/>
      <c r="P11" s="108">
        <f t="shared" si="1"/>
        <v>7040.0799999999981</v>
      </c>
      <c r="Q11" s="110"/>
      <c r="S11" s="107">
        <v>44378</v>
      </c>
      <c r="T11" s="111">
        <v>64193.730527822998</v>
      </c>
      <c r="U11" s="111">
        <v>31343</v>
      </c>
      <c r="V11" s="112">
        <v>2.04810421873538</v>
      </c>
      <c r="W11" s="110"/>
      <c r="X11" s="108">
        <f t="shared" si="2"/>
        <v>64193.730527823012</v>
      </c>
      <c r="Y11" s="101"/>
      <c r="Z11" s="107">
        <v>44378</v>
      </c>
      <c r="AA11" s="111">
        <v>218164.344554676</v>
      </c>
      <c r="AB11" s="111">
        <v>59569</v>
      </c>
      <c r="AC11" s="112">
        <v>3.6623805092359398</v>
      </c>
      <c r="AD11" s="110"/>
      <c r="AE11" s="108">
        <f t="shared" si="3"/>
        <v>218164.34455467571</v>
      </c>
      <c r="AH11" s="107">
        <v>44378</v>
      </c>
      <c r="AI11" s="111">
        <v>125711.474728253</v>
      </c>
      <c r="AJ11" s="111">
        <v>36251</v>
      </c>
      <c r="AK11" s="112">
        <v>3.4678070874804301</v>
      </c>
      <c r="AL11" s="113"/>
      <c r="AM11" s="111">
        <f t="shared" si="4"/>
        <v>125711.47472825307</v>
      </c>
      <c r="AN11" s="104"/>
      <c r="AO11" s="107">
        <v>44378</v>
      </c>
      <c r="AP11" s="111">
        <v>14242.7125948962</v>
      </c>
      <c r="AQ11" s="111">
        <v>4666</v>
      </c>
      <c r="AR11" s="112">
        <v>3.0524459054642601</v>
      </c>
      <c r="AS11" s="113"/>
      <c r="AT11" s="111">
        <f t="shared" si="5"/>
        <v>14242.712594896238</v>
      </c>
    </row>
    <row r="12" spans="2:46" x14ac:dyDescent="0.3">
      <c r="C12" s="107">
        <v>44409</v>
      </c>
      <c r="D12" s="108">
        <v>1359974.86890505</v>
      </c>
      <c r="E12" s="108">
        <v>501744</v>
      </c>
      <c r="F12" s="109">
        <v>2.7104955294035502</v>
      </c>
      <c r="G12" s="110"/>
      <c r="H12" s="108">
        <f t="shared" si="0"/>
        <v>1359974.8689050549</v>
      </c>
      <c r="K12" s="107">
        <v>44409</v>
      </c>
      <c r="L12" s="108">
        <v>13011.440000000004</v>
      </c>
      <c r="M12" s="108">
        <v>4600</v>
      </c>
      <c r="N12" s="109">
        <v>2.828573913043479</v>
      </c>
      <c r="O12" s="110"/>
      <c r="P12" s="108">
        <f t="shared" si="1"/>
        <v>13011.440000000004</v>
      </c>
      <c r="Q12" s="110"/>
      <c r="S12" s="107">
        <v>44409</v>
      </c>
      <c r="T12" s="111">
        <v>63305.536161891701</v>
      </c>
      <c r="U12" s="111">
        <v>31221</v>
      </c>
      <c r="V12" s="112">
        <v>2.0276588245697398</v>
      </c>
      <c r="W12" s="110"/>
      <c r="X12" s="108">
        <f t="shared" si="2"/>
        <v>63305.536161891847</v>
      </c>
      <c r="Y12" s="101"/>
      <c r="Z12" s="107">
        <v>44409</v>
      </c>
      <c r="AA12" s="111">
        <v>235463.67901922399</v>
      </c>
      <c r="AB12" s="111">
        <v>64263</v>
      </c>
      <c r="AC12" s="112">
        <v>3.6640629758838501</v>
      </c>
      <c r="AD12" s="110"/>
      <c r="AE12" s="108">
        <f t="shared" si="3"/>
        <v>235463.67901922387</v>
      </c>
      <c r="AH12" s="107">
        <v>44409</v>
      </c>
      <c r="AI12" s="111">
        <v>121883.701058976</v>
      </c>
      <c r="AJ12" s="111">
        <v>36398</v>
      </c>
      <c r="AK12" s="112">
        <v>3.3486373168574199</v>
      </c>
      <c r="AL12" s="113"/>
      <c r="AM12" s="111">
        <f t="shared" si="4"/>
        <v>121883.70105897637</v>
      </c>
      <c r="AN12" s="104"/>
      <c r="AO12" s="107">
        <v>44409</v>
      </c>
      <c r="AP12" s="111">
        <v>16731.410564029698</v>
      </c>
      <c r="AQ12" s="111">
        <v>5399</v>
      </c>
      <c r="AR12" s="112">
        <v>3.0989832494961398</v>
      </c>
      <c r="AS12" s="113"/>
      <c r="AT12" s="111">
        <f t="shared" si="5"/>
        <v>16731.410564029658</v>
      </c>
    </row>
    <row r="13" spans="2:46" x14ac:dyDescent="0.3">
      <c r="C13" s="107">
        <v>44440</v>
      </c>
      <c r="D13" s="108">
        <v>1426822.3848983599</v>
      </c>
      <c r="E13" s="108">
        <v>520147</v>
      </c>
      <c r="F13" s="109">
        <v>2.7431137445728999</v>
      </c>
      <c r="G13" s="110"/>
      <c r="H13" s="108">
        <f t="shared" si="0"/>
        <v>1426822.3848983601</v>
      </c>
      <c r="K13" s="107">
        <v>44440</v>
      </c>
      <c r="L13" s="108">
        <v>10518.899999999981</v>
      </c>
      <c r="M13" s="108">
        <v>3789</v>
      </c>
      <c r="N13" s="109">
        <v>2.7761678543151178</v>
      </c>
      <c r="O13" s="110"/>
      <c r="P13" s="108">
        <f t="shared" si="1"/>
        <v>10518.899999999981</v>
      </c>
      <c r="Q13" s="110"/>
      <c r="S13" s="107">
        <v>44440</v>
      </c>
      <c r="T13" s="111">
        <v>56799.6488870346</v>
      </c>
      <c r="U13" s="111">
        <v>28440</v>
      </c>
      <c r="V13" s="112">
        <v>1.99717471473399</v>
      </c>
      <c r="W13" s="110"/>
      <c r="X13" s="108">
        <f t="shared" si="2"/>
        <v>56799.648887034673</v>
      </c>
      <c r="Y13" s="101"/>
      <c r="Z13" s="107">
        <v>44440</v>
      </c>
      <c r="AA13" s="111">
        <v>296889.81987038098</v>
      </c>
      <c r="AB13" s="111">
        <v>79712</v>
      </c>
      <c r="AC13" s="112">
        <v>3.7245310601964698</v>
      </c>
      <c r="AD13" s="110"/>
      <c r="AE13" s="108">
        <f t="shared" si="3"/>
        <v>296889.81987038098</v>
      </c>
      <c r="AH13" s="107">
        <v>44440</v>
      </c>
      <c r="AI13" s="111">
        <v>129871.092513305</v>
      </c>
      <c r="AJ13" s="111">
        <v>38844</v>
      </c>
      <c r="AK13" s="112">
        <v>3.3434016196402299</v>
      </c>
      <c r="AL13" s="113"/>
      <c r="AM13" s="111">
        <f t="shared" si="4"/>
        <v>129871.09251330509</v>
      </c>
      <c r="AN13" s="104"/>
      <c r="AO13" s="107">
        <v>44440</v>
      </c>
      <c r="AP13" s="111">
        <v>20344.6115497184</v>
      </c>
      <c r="AQ13" s="111">
        <v>6447</v>
      </c>
      <c r="AR13" s="112">
        <v>3.1556710950392999</v>
      </c>
      <c r="AS13" s="113"/>
      <c r="AT13" s="111">
        <f t="shared" si="5"/>
        <v>20344.611549718367</v>
      </c>
    </row>
    <row r="14" spans="2:46" x14ac:dyDescent="0.3">
      <c r="C14" s="107">
        <v>44470</v>
      </c>
      <c r="D14" s="108">
        <v>1326423.9246026599</v>
      </c>
      <c r="E14" s="108">
        <v>500294</v>
      </c>
      <c r="F14" s="109">
        <v>2.6512888913372099</v>
      </c>
      <c r="G14" s="110"/>
      <c r="H14" s="108">
        <f t="shared" si="0"/>
        <v>1326423.924602658</v>
      </c>
      <c r="K14" s="107">
        <v>44470</v>
      </c>
      <c r="L14" s="108">
        <v>8843.2099999999955</v>
      </c>
      <c r="M14" s="108">
        <v>3218</v>
      </c>
      <c r="N14" s="109">
        <v>2.7480453697949021</v>
      </c>
      <c r="O14" s="110"/>
      <c r="P14" s="108">
        <f t="shared" si="1"/>
        <v>8843.2099999999955</v>
      </c>
      <c r="Q14" s="110"/>
      <c r="S14" s="107">
        <v>44470</v>
      </c>
      <c r="T14" s="111">
        <v>62766.1953057262</v>
      </c>
      <c r="U14" s="111">
        <v>31443</v>
      </c>
      <c r="V14" s="112">
        <v>1.99618978169151</v>
      </c>
      <c r="W14" s="110"/>
      <c r="X14" s="108">
        <f t="shared" si="2"/>
        <v>62766.195305726149</v>
      </c>
      <c r="Y14" s="101"/>
      <c r="Z14" s="107">
        <v>44470</v>
      </c>
      <c r="AA14" s="111">
        <v>178322.57458599599</v>
      </c>
      <c r="AB14" s="111">
        <v>49323</v>
      </c>
      <c r="AC14" s="112">
        <v>3.6154040627292798</v>
      </c>
      <c r="AD14" s="110"/>
      <c r="AE14" s="108">
        <f t="shared" si="3"/>
        <v>178322.57458599628</v>
      </c>
      <c r="AH14" s="107">
        <v>44470</v>
      </c>
      <c r="AI14" s="111">
        <v>121973.540246377</v>
      </c>
      <c r="AJ14" s="111">
        <v>38959</v>
      </c>
      <c r="AK14" s="112">
        <v>3.1308180458014201</v>
      </c>
      <c r="AL14" s="113"/>
      <c r="AM14" s="111">
        <f t="shared" si="4"/>
        <v>121973.54024637752</v>
      </c>
      <c r="AN14" s="104"/>
      <c r="AO14" s="107">
        <v>44470</v>
      </c>
      <c r="AP14" s="111">
        <v>14281.4711181987</v>
      </c>
      <c r="AQ14" s="111">
        <v>4569</v>
      </c>
      <c r="AR14" s="112">
        <v>3.1257323524181899</v>
      </c>
      <c r="AS14" s="113"/>
      <c r="AT14" s="111">
        <f t="shared" si="5"/>
        <v>14281.47111819871</v>
      </c>
    </row>
    <row r="15" spans="2:46" x14ac:dyDescent="0.3">
      <c r="C15" s="107">
        <v>44501</v>
      </c>
      <c r="D15" s="108">
        <v>1394044.95722914</v>
      </c>
      <c r="E15" s="108">
        <v>520339</v>
      </c>
      <c r="F15" s="109">
        <v>2.6791091139221499</v>
      </c>
      <c r="G15" s="110"/>
      <c r="H15" s="108">
        <f t="shared" si="0"/>
        <v>1394044.9572291377</v>
      </c>
      <c r="K15" s="107">
        <v>44501</v>
      </c>
      <c r="L15" s="108">
        <v>12619.119999999983</v>
      </c>
      <c r="M15" s="108">
        <v>4457</v>
      </c>
      <c r="N15" s="109">
        <v>2.831303567422029</v>
      </c>
      <c r="O15" s="110"/>
      <c r="P15" s="108">
        <f t="shared" si="1"/>
        <v>12619.119999999983</v>
      </c>
      <c r="Q15" s="110"/>
      <c r="S15" s="107">
        <v>44501</v>
      </c>
      <c r="T15" s="111">
        <v>68309.788761310701</v>
      </c>
      <c r="U15" s="111">
        <v>35107</v>
      </c>
      <c r="V15" s="112">
        <v>1.94575978469567</v>
      </c>
      <c r="W15" s="110"/>
      <c r="X15" s="108">
        <f t="shared" si="2"/>
        <v>68309.788761310891</v>
      </c>
      <c r="Y15" s="101"/>
      <c r="Z15" s="107">
        <v>44501</v>
      </c>
      <c r="AA15" s="111">
        <v>178536.69141072399</v>
      </c>
      <c r="AB15" s="111">
        <v>50029</v>
      </c>
      <c r="AC15" s="112">
        <v>3.5686640030926799</v>
      </c>
      <c r="AD15" s="110"/>
      <c r="AE15" s="108">
        <f t="shared" si="3"/>
        <v>178536.6914107237</v>
      </c>
      <c r="AH15" s="107">
        <v>44501</v>
      </c>
      <c r="AI15" s="111">
        <v>115831.69936585501</v>
      </c>
      <c r="AJ15" s="111">
        <v>37020</v>
      </c>
      <c r="AK15" s="112">
        <v>3.1288951746584299</v>
      </c>
      <c r="AL15" s="113"/>
      <c r="AM15" s="111">
        <f t="shared" si="4"/>
        <v>115831.69936585508</v>
      </c>
      <c r="AN15" s="104"/>
      <c r="AO15" s="107">
        <v>44501</v>
      </c>
      <c r="AP15" s="111">
        <v>18427.881182867299</v>
      </c>
      <c r="AQ15" s="111">
        <v>6031</v>
      </c>
      <c r="AR15" s="112">
        <v>3.0555266428232901</v>
      </c>
      <c r="AS15" s="113"/>
      <c r="AT15" s="111">
        <f t="shared" si="5"/>
        <v>18427.881182867262</v>
      </c>
    </row>
    <row r="16" spans="2:46" x14ac:dyDescent="0.3">
      <c r="C16" s="107">
        <v>44531</v>
      </c>
      <c r="D16" s="108">
        <v>1608687.6177378299</v>
      </c>
      <c r="E16" s="108">
        <v>618740</v>
      </c>
      <c r="F16" s="109">
        <v>2.5999411994340602</v>
      </c>
      <c r="G16" s="110"/>
      <c r="H16" s="108">
        <f t="shared" si="0"/>
        <v>1608687.6177378304</v>
      </c>
      <c r="K16" s="107">
        <v>44531</v>
      </c>
      <c r="L16" s="108">
        <v>15439.539999999999</v>
      </c>
      <c r="M16" s="108">
        <v>5367</v>
      </c>
      <c r="N16" s="109">
        <v>2.876754238867151</v>
      </c>
      <c r="O16" s="110"/>
      <c r="P16" s="108">
        <f t="shared" si="1"/>
        <v>15439.539999999999</v>
      </c>
      <c r="Q16" s="110"/>
      <c r="S16" s="107">
        <v>44531</v>
      </c>
      <c r="T16" s="111">
        <v>66659.915473444198</v>
      </c>
      <c r="U16" s="111">
        <v>34319</v>
      </c>
      <c r="V16" s="112">
        <v>1.9423618250369801</v>
      </c>
      <c r="W16" s="110"/>
      <c r="X16" s="108">
        <f t="shared" si="2"/>
        <v>66659.915473444125</v>
      </c>
      <c r="Y16" s="101"/>
      <c r="Z16" s="107">
        <v>44531</v>
      </c>
      <c r="AA16" s="111">
        <v>215295.16366583301</v>
      </c>
      <c r="AB16" s="111">
        <v>60001</v>
      </c>
      <c r="AC16" s="112">
        <v>3.5881929245484701</v>
      </c>
      <c r="AD16" s="110"/>
      <c r="AE16" s="108">
        <f t="shared" si="3"/>
        <v>215295.16366583275</v>
      </c>
      <c r="AH16" s="107">
        <v>44531</v>
      </c>
      <c r="AI16" s="111">
        <v>132160.094614687</v>
      </c>
      <c r="AJ16" s="111">
        <v>42188</v>
      </c>
      <c r="AK16" s="112">
        <v>3.1326465965366199</v>
      </c>
      <c r="AL16" s="113"/>
      <c r="AM16" s="111">
        <f t="shared" si="4"/>
        <v>132160.09461468691</v>
      </c>
      <c r="AN16" s="104"/>
      <c r="AO16" s="107">
        <v>44531</v>
      </c>
      <c r="AP16" s="111">
        <v>23607.503307201001</v>
      </c>
      <c r="AQ16" s="111">
        <v>7442</v>
      </c>
      <c r="AR16" s="112">
        <v>3.1721987781780401</v>
      </c>
      <c r="AS16" s="113"/>
      <c r="AT16" s="111">
        <f t="shared" si="5"/>
        <v>23607.503307200976</v>
      </c>
    </row>
    <row r="17" spans="3:46" x14ac:dyDescent="0.3">
      <c r="C17" s="107">
        <v>44562</v>
      </c>
      <c r="D17" s="108">
        <v>1409272.60211347</v>
      </c>
      <c r="E17" s="108">
        <v>564967</v>
      </c>
      <c r="F17" s="109">
        <v>2.4944334839264402</v>
      </c>
      <c r="G17" s="110"/>
      <c r="H17" s="108">
        <f t="shared" si="0"/>
        <v>1409272.602113469</v>
      </c>
      <c r="K17" s="107">
        <v>44562</v>
      </c>
      <c r="L17" s="108">
        <v>17406.479999999981</v>
      </c>
      <c r="M17" s="108">
        <v>5861</v>
      </c>
      <c r="N17" s="109">
        <v>2.9698822726497154</v>
      </c>
      <c r="O17" s="110"/>
      <c r="P17" s="108">
        <f t="shared" si="1"/>
        <v>17406.479999999981</v>
      </c>
      <c r="Q17" s="110"/>
      <c r="S17" s="107">
        <v>44562</v>
      </c>
      <c r="T17" s="111">
        <v>60714.8488435748</v>
      </c>
      <c r="U17" s="111">
        <v>31260</v>
      </c>
      <c r="V17" s="112">
        <v>1.9422536418290099</v>
      </c>
      <c r="W17" s="110"/>
      <c r="X17" s="108">
        <f t="shared" si="2"/>
        <v>60714.848843574851</v>
      </c>
      <c r="Y17" s="101"/>
      <c r="Z17" s="107">
        <v>44562</v>
      </c>
      <c r="AA17" s="111">
        <v>218727.34688851101</v>
      </c>
      <c r="AB17" s="111">
        <v>58776</v>
      </c>
      <c r="AC17" s="112">
        <v>3.7213717654912002</v>
      </c>
      <c r="AD17" s="110"/>
      <c r="AE17" s="108">
        <f t="shared" si="3"/>
        <v>218727.34688851077</v>
      </c>
      <c r="AH17" s="107">
        <v>44562</v>
      </c>
      <c r="AI17" s="111">
        <v>132641.47609970401</v>
      </c>
      <c r="AJ17" s="111">
        <v>41877</v>
      </c>
      <c r="AK17" s="112">
        <v>3.1674063590922099</v>
      </c>
      <c r="AL17" s="113"/>
      <c r="AM17" s="111">
        <f t="shared" si="4"/>
        <v>132641.47609970448</v>
      </c>
      <c r="AN17" s="104"/>
      <c r="AO17" s="107">
        <v>44562</v>
      </c>
      <c r="AP17" s="111">
        <v>17271.6691677569</v>
      </c>
      <c r="AQ17" s="111">
        <v>5729</v>
      </c>
      <c r="AR17" s="112">
        <v>3.0147790483080699</v>
      </c>
      <c r="AS17" s="113"/>
      <c r="AT17" s="111">
        <f t="shared" si="5"/>
        <v>17271.669167756932</v>
      </c>
    </row>
    <row r="18" spans="3:46" x14ac:dyDescent="0.3">
      <c r="C18" s="107">
        <v>44593</v>
      </c>
      <c r="D18" s="108">
        <v>1287510.4438199</v>
      </c>
      <c r="E18" s="108">
        <v>503193</v>
      </c>
      <c r="F18" s="109">
        <v>2.5586811498170601</v>
      </c>
      <c r="G18" s="110"/>
      <c r="H18" s="108">
        <f t="shared" si="0"/>
        <v>1287510.4438198959</v>
      </c>
      <c r="K18" s="107">
        <v>44593</v>
      </c>
      <c r="L18" s="108">
        <v>12418.939999999964</v>
      </c>
      <c r="M18" s="108">
        <v>4301</v>
      </c>
      <c r="N18" s="109">
        <v>2.8874540804463993</v>
      </c>
      <c r="O18" s="110"/>
      <c r="P18" s="108">
        <f t="shared" si="1"/>
        <v>12418.939999999964</v>
      </c>
      <c r="Q18" s="110"/>
      <c r="S18" s="107">
        <v>44593</v>
      </c>
      <c r="T18" s="111">
        <v>54650.223973861597</v>
      </c>
      <c r="U18" s="111">
        <v>28214</v>
      </c>
      <c r="V18" s="112">
        <v>1.9369895787148801</v>
      </c>
      <c r="W18" s="110"/>
      <c r="X18" s="108">
        <f t="shared" si="2"/>
        <v>54650.223973861626</v>
      </c>
      <c r="Y18" s="101"/>
      <c r="Z18" s="107">
        <v>44593</v>
      </c>
      <c r="AA18" s="111">
        <v>186772.00652126101</v>
      </c>
      <c r="AB18" s="111">
        <v>49594</v>
      </c>
      <c r="AC18" s="112">
        <v>3.7660202145675101</v>
      </c>
      <c r="AD18" s="110"/>
      <c r="AE18" s="108">
        <f t="shared" si="3"/>
        <v>186772.00652126109</v>
      </c>
      <c r="AH18" s="107">
        <v>44593</v>
      </c>
      <c r="AI18" s="111">
        <v>117549.564512385</v>
      </c>
      <c r="AJ18" s="111">
        <v>38856</v>
      </c>
      <c r="AK18" s="112">
        <v>3.0252615944097401</v>
      </c>
      <c r="AL18" s="113"/>
      <c r="AM18" s="111">
        <f t="shared" si="4"/>
        <v>117549.56451238487</v>
      </c>
      <c r="AN18" s="104"/>
      <c r="AO18" s="107">
        <v>44593</v>
      </c>
      <c r="AP18" s="111">
        <v>16057.826361666401</v>
      </c>
      <c r="AQ18" s="111">
        <v>5298</v>
      </c>
      <c r="AR18" s="112">
        <v>3.0309223030702901</v>
      </c>
      <c r="AS18" s="113"/>
      <c r="AT18" s="111">
        <f t="shared" si="5"/>
        <v>16057.826361666397</v>
      </c>
    </row>
    <row r="19" spans="3:46" x14ac:dyDescent="0.3">
      <c r="C19" s="107">
        <v>44621</v>
      </c>
      <c r="D19" s="108">
        <v>1495924.5264651801</v>
      </c>
      <c r="E19" s="108">
        <v>558419</v>
      </c>
      <c r="F19" s="109">
        <v>2.6788567840012201</v>
      </c>
      <c r="G19" s="110"/>
      <c r="H19" s="108">
        <f t="shared" si="0"/>
        <v>1495924.5264651773</v>
      </c>
      <c r="K19" s="107">
        <v>44621</v>
      </c>
      <c r="L19" s="108">
        <v>13593.100000000011</v>
      </c>
      <c r="M19" s="108">
        <v>4639</v>
      </c>
      <c r="N19" s="109">
        <v>2.9301789178702329</v>
      </c>
      <c r="O19" s="110"/>
      <c r="P19" s="108">
        <f t="shared" si="1"/>
        <v>13593.100000000009</v>
      </c>
      <c r="Q19" s="110"/>
      <c r="S19" s="107">
        <v>44621</v>
      </c>
      <c r="T19" s="111">
        <v>62994.852464948599</v>
      </c>
      <c r="U19" s="111">
        <v>31972</v>
      </c>
      <c r="V19" s="112">
        <v>1.97031316354775</v>
      </c>
      <c r="W19" s="110"/>
      <c r="X19" s="108">
        <f t="shared" si="2"/>
        <v>62994.852464948664</v>
      </c>
      <c r="Y19" s="101"/>
      <c r="Z19" s="107">
        <v>44621</v>
      </c>
      <c r="AA19" s="111">
        <v>267602.828597521</v>
      </c>
      <c r="AB19" s="111">
        <v>71161</v>
      </c>
      <c r="AC19" s="112">
        <v>3.7605265327570101</v>
      </c>
      <c r="AD19" s="110"/>
      <c r="AE19" s="108">
        <f t="shared" si="3"/>
        <v>267602.82859752158</v>
      </c>
      <c r="AH19" s="107">
        <v>44621</v>
      </c>
      <c r="AI19" s="111">
        <v>125896.883379126</v>
      </c>
      <c r="AJ19" s="111">
        <v>40023</v>
      </c>
      <c r="AK19" s="112">
        <v>3.14561335679798</v>
      </c>
      <c r="AL19" s="113"/>
      <c r="AM19" s="111">
        <f t="shared" si="4"/>
        <v>125896.88337912556</v>
      </c>
      <c r="AN19" s="104"/>
      <c r="AO19" s="107">
        <v>44621</v>
      </c>
      <c r="AP19" s="111">
        <v>21363.739208073701</v>
      </c>
      <c r="AQ19" s="111">
        <v>7080</v>
      </c>
      <c r="AR19" s="112">
        <v>3.0174772892759401</v>
      </c>
      <c r="AS19" s="113"/>
      <c r="AT19" s="111">
        <f t="shared" si="5"/>
        <v>21363.739208073657</v>
      </c>
    </row>
    <row r="20" spans="3:46" x14ac:dyDescent="0.3">
      <c r="C20" s="107">
        <v>44652</v>
      </c>
      <c r="D20" s="108">
        <v>1446372.8828475701</v>
      </c>
      <c r="E20" s="108">
        <v>532609</v>
      </c>
      <c r="F20" s="109">
        <v>2.7156373302883998</v>
      </c>
      <c r="G20" s="110"/>
      <c r="H20" s="108">
        <f t="shared" si="0"/>
        <v>1446372.8828475743</v>
      </c>
      <c r="K20" s="107">
        <v>44652</v>
      </c>
      <c r="L20" s="108">
        <v>13139.470000000028</v>
      </c>
      <c r="M20" s="108">
        <v>4491</v>
      </c>
      <c r="N20" s="109">
        <v>2.9257336896014312</v>
      </c>
      <c r="O20" s="110"/>
      <c r="P20" s="108">
        <f t="shared" si="1"/>
        <v>13139.470000000028</v>
      </c>
      <c r="Q20" s="110"/>
      <c r="S20" s="107">
        <v>44652</v>
      </c>
      <c r="T20" s="111">
        <v>61117.7151317721</v>
      </c>
      <c r="U20" s="111">
        <v>30611</v>
      </c>
      <c r="V20" s="112">
        <v>1.99659322242893</v>
      </c>
      <c r="W20" s="110"/>
      <c r="X20" s="108">
        <f t="shared" si="2"/>
        <v>61117.715131771976</v>
      </c>
      <c r="Y20" s="101"/>
      <c r="Z20" s="107">
        <v>44652</v>
      </c>
      <c r="AA20" s="111">
        <v>237460.288362183</v>
      </c>
      <c r="AB20" s="111">
        <v>62704</v>
      </c>
      <c r="AC20" s="112">
        <v>3.7870038332831002</v>
      </c>
      <c r="AD20" s="110"/>
      <c r="AE20" s="108">
        <f t="shared" si="3"/>
        <v>237460.28836218352</v>
      </c>
      <c r="AH20" s="107">
        <v>44652</v>
      </c>
      <c r="AI20" s="111">
        <v>120992.84984962401</v>
      </c>
      <c r="AJ20" s="111">
        <v>38361</v>
      </c>
      <c r="AK20" s="112">
        <v>3.1540588058086199</v>
      </c>
      <c r="AL20" s="113"/>
      <c r="AM20" s="111">
        <f t="shared" si="4"/>
        <v>120992.84984962447</v>
      </c>
      <c r="AN20" s="104"/>
      <c r="AO20" s="107">
        <v>44652</v>
      </c>
      <c r="AP20" s="111">
        <v>19430.965128505399</v>
      </c>
      <c r="AQ20" s="111">
        <v>6337</v>
      </c>
      <c r="AR20" s="112">
        <v>3.0662719154971501</v>
      </c>
      <c r="AS20" s="113"/>
      <c r="AT20" s="111">
        <f t="shared" si="5"/>
        <v>19430.965128505439</v>
      </c>
    </row>
    <row r="21" spans="3:46" x14ac:dyDescent="0.3">
      <c r="C21" s="107">
        <v>44682</v>
      </c>
      <c r="D21" s="108">
        <v>1523352.1114984399</v>
      </c>
      <c r="E21" s="108">
        <v>547508</v>
      </c>
      <c r="F21" s="109">
        <v>2.7823376306801801</v>
      </c>
      <c r="G21" s="110"/>
      <c r="H21" s="108">
        <f t="shared" si="0"/>
        <v>1523352.1114984441</v>
      </c>
      <c r="K21" s="107">
        <v>44682</v>
      </c>
      <c r="L21" s="108">
        <v>14335.690000000011</v>
      </c>
      <c r="M21" s="108">
        <v>4973</v>
      </c>
      <c r="N21" s="109">
        <v>2.8827046048662801</v>
      </c>
      <c r="O21" s="110"/>
      <c r="P21" s="108">
        <f t="shared" si="1"/>
        <v>14335.690000000011</v>
      </c>
      <c r="Q21" s="110"/>
      <c r="S21" s="107">
        <v>44682</v>
      </c>
      <c r="T21" s="111">
        <v>62661.466470221203</v>
      </c>
      <c r="U21" s="111">
        <v>31921</v>
      </c>
      <c r="V21" s="112">
        <v>1.9630170254760599</v>
      </c>
      <c r="W21" s="110"/>
      <c r="X21" s="108">
        <f t="shared" si="2"/>
        <v>62661.466470221312</v>
      </c>
      <c r="Y21" s="101"/>
      <c r="Z21" s="107">
        <v>44682</v>
      </c>
      <c r="AA21" s="111">
        <v>250851.64364140201</v>
      </c>
      <c r="AB21" s="111">
        <v>66188</v>
      </c>
      <c r="AC21" s="112">
        <v>3.7899867595546302</v>
      </c>
      <c r="AD21" s="110"/>
      <c r="AE21" s="108">
        <f t="shared" si="3"/>
        <v>250851.64364140187</v>
      </c>
      <c r="AH21" s="107">
        <v>44682</v>
      </c>
      <c r="AI21" s="111">
        <v>131035.062295389</v>
      </c>
      <c r="AJ21" s="111">
        <v>40454</v>
      </c>
      <c r="AK21" s="112">
        <v>3.23911262904506</v>
      </c>
      <c r="AL21" s="113"/>
      <c r="AM21" s="111">
        <f t="shared" si="4"/>
        <v>131035.06229538885</v>
      </c>
      <c r="AN21" s="104"/>
      <c r="AO21" s="107">
        <v>44682</v>
      </c>
      <c r="AP21" s="111">
        <v>22875.319405161699</v>
      </c>
      <c r="AQ21" s="111">
        <v>7227</v>
      </c>
      <c r="AR21" s="112">
        <v>3.1652579777448002</v>
      </c>
      <c r="AS21" s="113"/>
      <c r="AT21" s="111">
        <f t="shared" si="5"/>
        <v>22875.31940516167</v>
      </c>
    </row>
    <row r="22" spans="3:46" x14ac:dyDescent="0.3">
      <c r="C22" s="107">
        <v>44713</v>
      </c>
      <c r="D22" s="108">
        <v>1629810.0432859301</v>
      </c>
      <c r="E22" s="108">
        <v>564706</v>
      </c>
      <c r="F22" s="109">
        <v>2.8861213503768899</v>
      </c>
      <c r="G22" s="110"/>
      <c r="H22" s="108">
        <f t="shared" si="0"/>
        <v>1629810.0432859319</v>
      </c>
      <c r="K22" s="107">
        <v>44713</v>
      </c>
      <c r="L22" s="108">
        <v>16151.420000000046</v>
      </c>
      <c r="M22" s="108">
        <v>5292</v>
      </c>
      <c r="N22" s="109">
        <v>3.0520445956160329</v>
      </c>
      <c r="O22" s="110"/>
      <c r="P22" s="108">
        <f t="shared" si="1"/>
        <v>16151.420000000046</v>
      </c>
      <c r="Q22" s="110"/>
      <c r="S22" s="107">
        <v>44713</v>
      </c>
      <c r="T22" s="111">
        <v>69636.969728386393</v>
      </c>
      <c r="U22" s="111">
        <v>37807</v>
      </c>
      <c r="V22" s="112">
        <v>1.8419067825637201</v>
      </c>
      <c r="W22" s="110"/>
      <c r="X22" s="108">
        <f t="shared" si="2"/>
        <v>69636.969728386568</v>
      </c>
      <c r="Y22" s="101"/>
      <c r="Z22" s="107">
        <v>44713</v>
      </c>
      <c r="AA22" s="111">
        <v>280234.23967015097</v>
      </c>
      <c r="AB22" s="111">
        <v>70836</v>
      </c>
      <c r="AC22" s="112">
        <v>3.9560991539633998</v>
      </c>
      <c r="AD22" s="110"/>
      <c r="AE22" s="108">
        <f t="shared" si="3"/>
        <v>280234.23967015138</v>
      </c>
      <c r="AH22" s="107">
        <v>44713</v>
      </c>
      <c r="AI22" s="111">
        <v>140376.08875335101</v>
      </c>
      <c r="AJ22" s="111">
        <v>41858</v>
      </c>
      <c r="AK22" s="112">
        <v>3.3536262782108701</v>
      </c>
      <c r="AL22" s="113"/>
      <c r="AM22" s="111">
        <f t="shared" si="4"/>
        <v>140376.0887533506</v>
      </c>
      <c r="AN22" s="104"/>
      <c r="AO22" s="107">
        <v>44713</v>
      </c>
      <c r="AP22" s="111">
        <v>24285.469948919701</v>
      </c>
      <c r="AQ22" s="111">
        <v>7490</v>
      </c>
      <c r="AR22" s="112">
        <v>3.2423858409772599</v>
      </c>
      <c r="AS22" s="113"/>
      <c r="AT22" s="111">
        <f t="shared" si="5"/>
        <v>24285.469948919676</v>
      </c>
    </row>
    <row r="23" spans="3:46" x14ac:dyDescent="0.3">
      <c r="C23" s="107">
        <v>44743</v>
      </c>
      <c r="D23" s="108">
        <v>1667597.63525095</v>
      </c>
      <c r="E23" s="108">
        <v>614885</v>
      </c>
      <c r="F23" s="109">
        <v>2.7120480012538102</v>
      </c>
      <c r="G23" s="110"/>
      <c r="H23" s="108">
        <f t="shared" si="0"/>
        <v>1667597.6352509491</v>
      </c>
      <c r="K23" s="107">
        <v>44743</v>
      </c>
      <c r="L23" s="108">
        <v>13709.56</v>
      </c>
      <c r="M23" s="108">
        <v>4250</v>
      </c>
      <c r="N23" s="109">
        <v>3.2257788235294118</v>
      </c>
      <c r="O23" s="110"/>
      <c r="P23" s="108">
        <f t="shared" si="1"/>
        <v>13709.56</v>
      </c>
      <c r="Q23" s="110"/>
      <c r="S23" s="107">
        <v>44743</v>
      </c>
      <c r="T23" s="111">
        <v>69774.540583920694</v>
      </c>
      <c r="U23" s="111">
        <v>41555</v>
      </c>
      <c r="V23" s="112">
        <v>1.6790889323528</v>
      </c>
      <c r="W23" s="110"/>
      <c r="X23" s="108">
        <f t="shared" si="2"/>
        <v>69774.540583920607</v>
      </c>
      <c r="Y23" s="101"/>
      <c r="Z23" s="107">
        <v>44743</v>
      </c>
      <c r="AA23" s="111">
        <v>278573.78569937201</v>
      </c>
      <c r="AB23" s="111">
        <v>70554</v>
      </c>
      <c r="AC23" s="112">
        <v>3.9483769268839799</v>
      </c>
      <c r="AD23" s="110"/>
      <c r="AE23" s="108">
        <f t="shared" si="3"/>
        <v>278573.7856993723</v>
      </c>
      <c r="AH23" s="107">
        <v>44743</v>
      </c>
      <c r="AI23" s="111">
        <v>143914.85285659699</v>
      </c>
      <c r="AJ23" s="111">
        <v>43690</v>
      </c>
      <c r="AK23" s="112">
        <v>3.2939998364979899</v>
      </c>
      <c r="AL23" s="113"/>
      <c r="AM23" s="111">
        <f t="shared" si="4"/>
        <v>143914.85285659716</v>
      </c>
      <c r="AN23" s="104"/>
      <c r="AO23" s="107">
        <v>44743</v>
      </c>
      <c r="AP23" s="111">
        <v>22648.639626227399</v>
      </c>
      <c r="AQ23" s="111">
        <v>6977</v>
      </c>
      <c r="AR23" s="112">
        <v>3.2461859862731002</v>
      </c>
      <c r="AS23" s="113"/>
      <c r="AT23" s="111">
        <f t="shared" si="5"/>
        <v>22648.639626227421</v>
      </c>
    </row>
    <row r="24" spans="3:46" x14ac:dyDescent="0.3">
      <c r="C24" s="107">
        <v>44774</v>
      </c>
      <c r="D24" s="108">
        <v>1518742.3940359899</v>
      </c>
      <c r="E24" s="108">
        <v>532948</v>
      </c>
      <c r="F24" s="109">
        <v>2.84970089771608</v>
      </c>
      <c r="G24" s="110"/>
      <c r="H24" s="108">
        <f t="shared" si="0"/>
        <v>1518742.3940359894</v>
      </c>
      <c r="K24" s="107">
        <v>44774</v>
      </c>
      <c r="L24" s="108">
        <v>13876.069999999996</v>
      </c>
      <c r="M24" s="108">
        <v>4449</v>
      </c>
      <c r="N24" s="109">
        <v>3.1189188581703746</v>
      </c>
      <c r="O24" s="110"/>
      <c r="P24" s="108">
        <f t="shared" si="1"/>
        <v>13876.069999999996</v>
      </c>
      <c r="Q24" s="110"/>
      <c r="S24" s="107">
        <v>44774</v>
      </c>
      <c r="T24" s="111">
        <v>64427.105145540198</v>
      </c>
      <c r="U24" s="111">
        <v>38779</v>
      </c>
      <c r="V24" s="112">
        <v>1.6613916074560999</v>
      </c>
      <c r="W24" s="110"/>
      <c r="X24" s="108">
        <f t="shared" si="2"/>
        <v>64427.105145540096</v>
      </c>
      <c r="Y24" s="101"/>
      <c r="Z24" s="107">
        <v>44774</v>
      </c>
      <c r="AA24" s="111">
        <v>220936.12570441101</v>
      </c>
      <c r="AB24" s="111">
        <v>55950</v>
      </c>
      <c r="AC24" s="112">
        <v>3.9488136855122602</v>
      </c>
      <c r="AD24" s="110"/>
      <c r="AE24" s="108">
        <f t="shared" si="3"/>
        <v>220936.12570441095</v>
      </c>
      <c r="AH24" s="107">
        <v>44774</v>
      </c>
      <c r="AI24" s="111">
        <v>131544.090504847</v>
      </c>
      <c r="AJ24" s="111">
        <v>39303</v>
      </c>
      <c r="AK24" s="112">
        <v>3.3469223851829799</v>
      </c>
      <c r="AL24" s="113"/>
      <c r="AM24" s="111">
        <f t="shared" si="4"/>
        <v>131544.09050484665</v>
      </c>
      <c r="AN24" s="104"/>
      <c r="AO24" s="107">
        <v>44774</v>
      </c>
      <c r="AP24" s="111">
        <v>23044.245260781699</v>
      </c>
      <c r="AQ24" s="111">
        <v>7108</v>
      </c>
      <c r="AR24" s="112">
        <v>3.24201537152247</v>
      </c>
      <c r="AS24" s="113"/>
      <c r="AT24" s="111">
        <f t="shared" si="5"/>
        <v>23044.245260781718</v>
      </c>
    </row>
    <row r="25" spans="3:46" x14ac:dyDescent="0.3">
      <c r="C25" s="107">
        <v>44805</v>
      </c>
      <c r="D25" s="108">
        <v>1698929.7413622499</v>
      </c>
      <c r="E25" s="108">
        <v>549630</v>
      </c>
      <c r="F25" s="109">
        <v>3.0910425947678402</v>
      </c>
      <c r="G25" s="110"/>
      <c r="H25" s="108">
        <f t="shared" si="0"/>
        <v>1698929.7413622481</v>
      </c>
      <c r="K25" s="107">
        <v>44805</v>
      </c>
      <c r="L25" s="108">
        <v>14010.670000000002</v>
      </c>
      <c r="M25" s="108">
        <v>4496</v>
      </c>
      <c r="N25" s="109">
        <v>3.1162522241992887</v>
      </c>
      <c r="O25" s="110"/>
      <c r="P25" s="108">
        <f t="shared" si="1"/>
        <v>14010.670000000002</v>
      </c>
      <c r="Q25" s="110"/>
      <c r="S25" s="107">
        <v>44805</v>
      </c>
      <c r="T25" s="111">
        <v>60706.617151097002</v>
      </c>
      <c r="U25" s="111">
        <v>32262</v>
      </c>
      <c r="V25" s="112">
        <v>1.8816755672648</v>
      </c>
      <c r="W25" s="110"/>
      <c r="X25" s="108">
        <f t="shared" si="2"/>
        <v>60706.61715109698</v>
      </c>
      <c r="Y25" s="101"/>
      <c r="Z25" s="107">
        <v>44805</v>
      </c>
      <c r="AA25" s="111">
        <v>352566.455316787</v>
      </c>
      <c r="AB25" s="111">
        <v>71217</v>
      </c>
      <c r="AC25" s="112">
        <v>4.9505940339636201</v>
      </c>
      <c r="AD25" s="110"/>
      <c r="AE25" s="108">
        <f t="shared" si="3"/>
        <v>352566.45531678712</v>
      </c>
      <c r="AH25" s="107">
        <v>44805</v>
      </c>
      <c r="AI25" s="111">
        <v>149137.53179866201</v>
      </c>
      <c r="AJ25" s="111">
        <v>44076</v>
      </c>
      <c r="AK25" s="112">
        <v>3.3836448815378501</v>
      </c>
      <c r="AL25" s="113"/>
      <c r="AM25" s="111">
        <f t="shared" si="4"/>
        <v>149137.53179866227</v>
      </c>
      <c r="AN25" s="104"/>
      <c r="AO25" s="107">
        <v>44805</v>
      </c>
      <c r="AP25" s="111">
        <v>22783.607745716199</v>
      </c>
      <c r="AQ25" s="111">
        <v>6846</v>
      </c>
      <c r="AR25" s="112">
        <v>3.3280174913403702</v>
      </c>
      <c r="AS25" s="113"/>
      <c r="AT25" s="111">
        <f t="shared" si="5"/>
        <v>22783.607745716174</v>
      </c>
    </row>
    <row r="26" spans="3:46" x14ac:dyDescent="0.3">
      <c r="C26" s="107">
        <v>44835</v>
      </c>
      <c r="D26" s="108">
        <v>1621764.2103845</v>
      </c>
      <c r="E26" s="108">
        <v>554132</v>
      </c>
      <c r="F26" s="109">
        <v>2.92667489043134</v>
      </c>
      <c r="G26" s="110"/>
      <c r="H26" s="108">
        <f t="shared" si="0"/>
        <v>1621764.2103844993</v>
      </c>
      <c r="K26" s="107">
        <v>44835</v>
      </c>
      <c r="L26" s="108">
        <v>11375.900000000007</v>
      </c>
      <c r="M26" s="108">
        <v>3576</v>
      </c>
      <c r="N26" s="109">
        <v>3.1811800894854607</v>
      </c>
      <c r="O26" s="110"/>
      <c r="P26" s="108">
        <f t="shared" si="1"/>
        <v>11375.900000000007</v>
      </c>
      <c r="Q26" s="110"/>
      <c r="S26" s="107">
        <v>44835</v>
      </c>
      <c r="T26" s="111">
        <v>63064.7323038904</v>
      </c>
      <c r="U26" s="111">
        <v>32640</v>
      </c>
      <c r="V26" s="112">
        <v>1.93213027891821</v>
      </c>
      <c r="W26" s="110"/>
      <c r="X26" s="108">
        <f t="shared" si="2"/>
        <v>63064.732303890371</v>
      </c>
      <c r="Y26" s="101"/>
      <c r="Z26" s="107">
        <v>44835</v>
      </c>
      <c r="AA26" s="111">
        <v>267972.74574355199</v>
      </c>
      <c r="AB26" s="111">
        <v>68651</v>
      </c>
      <c r="AC26" s="112">
        <v>3.9034062977021802</v>
      </c>
      <c r="AD26" s="110"/>
      <c r="AE26" s="108">
        <f t="shared" si="3"/>
        <v>267972.7457435524</v>
      </c>
      <c r="AH26" s="107">
        <v>44835</v>
      </c>
      <c r="AI26" s="111">
        <v>145738.31574536199</v>
      </c>
      <c r="AJ26" s="111">
        <v>44841</v>
      </c>
      <c r="AK26" s="112">
        <v>3.2501129712843602</v>
      </c>
      <c r="AL26" s="113"/>
      <c r="AM26" s="111">
        <f t="shared" si="4"/>
        <v>145738.31574536199</v>
      </c>
      <c r="AN26" s="104"/>
      <c r="AO26" s="107">
        <v>44835</v>
      </c>
      <c r="AP26" s="111">
        <v>21559.794606843901</v>
      </c>
      <c r="AQ26" s="111">
        <v>6302</v>
      </c>
      <c r="AR26" s="112">
        <v>3.4211035555131502</v>
      </c>
      <c r="AS26" s="113"/>
      <c r="AT26" s="111">
        <f t="shared" si="5"/>
        <v>21559.794606843872</v>
      </c>
    </row>
    <row r="27" spans="3:46" x14ac:dyDescent="0.3">
      <c r="C27" s="107">
        <v>44866</v>
      </c>
      <c r="D27" s="108">
        <v>1599569.03629464</v>
      </c>
      <c r="E27" s="108">
        <v>539731</v>
      </c>
      <c r="F27" s="109">
        <v>2.9636412144098401</v>
      </c>
      <c r="G27" s="110"/>
      <c r="H27" s="108">
        <f t="shared" si="0"/>
        <v>1599569.0362946375</v>
      </c>
      <c r="K27" s="107">
        <v>44866</v>
      </c>
      <c r="L27" s="108">
        <v>11838.000000000016</v>
      </c>
      <c r="M27" s="108">
        <v>3724</v>
      </c>
      <c r="N27" s="109">
        <v>3.17883995703545</v>
      </c>
      <c r="O27" s="110"/>
      <c r="P27" s="108">
        <f t="shared" si="1"/>
        <v>11838.000000000016</v>
      </c>
      <c r="Q27" s="110"/>
      <c r="S27" s="107">
        <v>44866</v>
      </c>
      <c r="T27" s="111">
        <v>59169.712725912199</v>
      </c>
      <c r="U27" s="111">
        <v>30838</v>
      </c>
      <c r="V27" s="112">
        <v>1.91872730805863</v>
      </c>
      <c r="W27" s="110"/>
      <c r="X27" s="108">
        <f t="shared" si="2"/>
        <v>59169.712725912032</v>
      </c>
      <c r="Y27" s="101"/>
      <c r="Z27" s="107">
        <v>44866</v>
      </c>
      <c r="AA27" s="111">
        <v>235729.58550902901</v>
      </c>
      <c r="AB27" s="111">
        <v>60291</v>
      </c>
      <c r="AC27" s="112">
        <v>3.9098635867547298</v>
      </c>
      <c r="AD27" s="110"/>
      <c r="AE27" s="108">
        <f t="shared" si="3"/>
        <v>235729.58550902942</v>
      </c>
      <c r="AH27" s="107">
        <v>44866</v>
      </c>
      <c r="AI27" s="111">
        <v>134824.338831164</v>
      </c>
      <c r="AJ27" s="111">
        <v>40716</v>
      </c>
      <c r="AK27" s="112">
        <v>3.31133556418028</v>
      </c>
      <c r="AL27" s="113"/>
      <c r="AM27" s="111">
        <f t="shared" si="4"/>
        <v>134824.33883116429</v>
      </c>
      <c r="AN27" s="104"/>
      <c r="AO27" s="107">
        <v>44866</v>
      </c>
      <c r="AP27" s="111">
        <v>21872.487477790099</v>
      </c>
      <c r="AQ27" s="111">
        <v>6431</v>
      </c>
      <c r="AR27" s="112">
        <v>3.4011020802037102</v>
      </c>
      <c r="AS27" s="113"/>
      <c r="AT27" s="111">
        <f t="shared" si="5"/>
        <v>21872.487477790059</v>
      </c>
    </row>
    <row r="28" spans="3:46" x14ac:dyDescent="0.3">
      <c r="C28" s="107">
        <v>44896</v>
      </c>
      <c r="D28" s="108">
        <v>1820495.03629243</v>
      </c>
      <c r="E28" s="108">
        <v>584577</v>
      </c>
      <c r="F28" s="109">
        <v>3.1142091397581999</v>
      </c>
      <c r="G28" s="110"/>
      <c r="H28" s="108">
        <f t="shared" si="0"/>
        <v>1820495.0362924293</v>
      </c>
      <c r="K28" s="107">
        <v>44896</v>
      </c>
      <c r="L28" s="108">
        <v>14471.110000000011</v>
      </c>
      <c r="M28" s="108">
        <v>4227</v>
      </c>
      <c r="N28" s="109">
        <v>3.4234942039271377</v>
      </c>
      <c r="O28" s="110"/>
      <c r="P28" s="108">
        <f t="shared" si="1"/>
        <v>14471.110000000011</v>
      </c>
      <c r="Q28" s="110"/>
      <c r="S28" s="107">
        <v>44896</v>
      </c>
      <c r="T28" s="111">
        <v>62791.942357810898</v>
      </c>
      <c r="U28" s="111">
        <v>33593</v>
      </c>
      <c r="V28" s="112">
        <v>1.86919722435659</v>
      </c>
      <c r="W28" s="110"/>
      <c r="X28" s="108">
        <f t="shared" si="2"/>
        <v>62791.942357810927</v>
      </c>
      <c r="Y28" s="101"/>
      <c r="Z28" s="107">
        <v>44896</v>
      </c>
      <c r="AA28" s="111">
        <v>326708.15441988601</v>
      </c>
      <c r="AB28" s="111">
        <v>80971</v>
      </c>
      <c r="AC28" s="112">
        <v>4.0348785913461196</v>
      </c>
      <c r="AD28" s="110"/>
      <c r="AE28" s="108">
        <f t="shared" si="3"/>
        <v>326708.15441988665</v>
      </c>
      <c r="AH28" s="107">
        <v>44896</v>
      </c>
      <c r="AI28" s="111">
        <v>152913.96965225801</v>
      </c>
      <c r="AJ28" s="111">
        <v>42523</v>
      </c>
      <c r="AK28" s="112">
        <v>3.5960296698788499</v>
      </c>
      <c r="AL28" s="113"/>
      <c r="AM28" s="111">
        <f t="shared" si="4"/>
        <v>152913.96965225833</v>
      </c>
      <c r="AN28" s="104"/>
      <c r="AO28" s="107">
        <v>44896</v>
      </c>
      <c r="AP28" s="111">
        <v>42539.179956570697</v>
      </c>
      <c r="AQ28" s="111">
        <v>12004</v>
      </c>
      <c r="AR28" s="112">
        <v>3.5437504129099202</v>
      </c>
      <c r="AS28" s="113"/>
      <c r="AT28" s="111">
        <f t="shared" si="5"/>
        <v>42539.179956570682</v>
      </c>
    </row>
    <row r="29" spans="3:46" x14ac:dyDescent="0.3">
      <c r="C29" s="107">
        <v>44927</v>
      </c>
      <c r="D29" s="108">
        <v>1736975.60946302</v>
      </c>
      <c r="E29" s="108">
        <v>560775</v>
      </c>
      <c r="F29" s="109">
        <v>3.0974555025866302</v>
      </c>
      <c r="G29" s="110"/>
      <c r="H29" s="108">
        <f t="shared" si="0"/>
        <v>1736975.6094630174</v>
      </c>
      <c r="K29" s="107">
        <v>44927</v>
      </c>
      <c r="L29" s="108">
        <v>19045.680000000022</v>
      </c>
      <c r="M29" s="108">
        <v>5563</v>
      </c>
      <c r="N29" s="109">
        <v>3.423634729462524</v>
      </c>
      <c r="O29" s="110"/>
      <c r="P29" s="108">
        <f t="shared" si="1"/>
        <v>19045.680000000022</v>
      </c>
      <c r="Q29" s="110"/>
      <c r="S29" s="107">
        <v>44927</v>
      </c>
      <c r="T29" s="111">
        <v>68924.286054215001</v>
      </c>
      <c r="U29" s="111">
        <v>37129</v>
      </c>
      <c r="V29" s="112">
        <v>1.8563464153145799</v>
      </c>
      <c r="W29" s="110"/>
      <c r="X29" s="108">
        <f t="shared" si="2"/>
        <v>68924.28605421503</v>
      </c>
      <c r="Y29" s="101"/>
      <c r="Z29" s="107">
        <v>44927</v>
      </c>
      <c r="AA29" s="111">
        <v>293122.21112952603</v>
      </c>
      <c r="AB29" s="111">
        <v>71475</v>
      </c>
      <c r="AC29" s="112">
        <v>4.1010452763837204</v>
      </c>
      <c r="AD29" s="110"/>
      <c r="AE29" s="108">
        <f t="shared" si="3"/>
        <v>293122.21112952643</v>
      </c>
      <c r="AH29" s="107">
        <v>44927</v>
      </c>
      <c r="AI29" s="111">
        <v>138383.11743250399</v>
      </c>
      <c r="AJ29" s="111">
        <v>38011</v>
      </c>
      <c r="AK29" s="112">
        <v>3.6406071251086201</v>
      </c>
      <c r="AL29" s="113"/>
      <c r="AM29" s="111">
        <f t="shared" si="4"/>
        <v>138383.11743250376</v>
      </c>
      <c r="AN29" s="104"/>
      <c r="AO29" s="107">
        <v>44927</v>
      </c>
      <c r="AP29" s="111">
        <v>70582.987517081099</v>
      </c>
      <c r="AQ29" s="111">
        <v>19655</v>
      </c>
      <c r="AR29" s="112">
        <v>3.5910957780249899</v>
      </c>
      <c r="AS29" s="113"/>
      <c r="AT29" s="111">
        <f t="shared" si="5"/>
        <v>70582.987517081172</v>
      </c>
    </row>
    <row r="30" spans="3:46" x14ac:dyDescent="0.3">
      <c r="C30" s="107">
        <v>44958</v>
      </c>
      <c r="D30" s="108">
        <v>1568094.3651833299</v>
      </c>
      <c r="E30" s="108">
        <v>514443</v>
      </c>
      <c r="F30" s="109">
        <v>3.0481401538816302</v>
      </c>
      <c r="G30" s="110"/>
      <c r="H30" s="108">
        <f t="shared" si="0"/>
        <v>1568094.3651833276</v>
      </c>
      <c r="K30" s="107">
        <v>44958</v>
      </c>
      <c r="L30" s="108">
        <v>16146.020000000037</v>
      </c>
      <c r="M30" s="108">
        <v>4714</v>
      </c>
      <c r="N30" s="109">
        <v>3.4251209164191847</v>
      </c>
      <c r="O30" s="110"/>
      <c r="P30" s="108">
        <f t="shared" si="1"/>
        <v>16146.020000000037</v>
      </c>
      <c r="Q30" s="110"/>
      <c r="S30" s="107">
        <v>44958</v>
      </c>
      <c r="T30" s="111">
        <v>63253.889861537202</v>
      </c>
      <c r="U30" s="111">
        <v>38093</v>
      </c>
      <c r="V30" s="112">
        <v>1.66051216395498</v>
      </c>
      <c r="W30" s="110"/>
      <c r="X30" s="108">
        <f t="shared" si="2"/>
        <v>63253.889861537056</v>
      </c>
      <c r="Y30" s="101"/>
      <c r="Z30" s="107">
        <v>44958</v>
      </c>
      <c r="AA30" s="111">
        <v>235312.77105716499</v>
      </c>
      <c r="AB30" s="111">
        <v>56246</v>
      </c>
      <c r="AC30" s="112">
        <v>4.18363565510729</v>
      </c>
      <c r="AD30" s="110"/>
      <c r="AE30" s="108">
        <f t="shared" si="3"/>
        <v>235312.77105716465</v>
      </c>
      <c r="AH30" s="107">
        <v>44958</v>
      </c>
      <c r="AI30" s="111">
        <v>123441.442850666</v>
      </c>
      <c r="AJ30" s="111">
        <v>33954</v>
      </c>
      <c r="AK30" s="112">
        <v>3.6355493565019201</v>
      </c>
      <c r="AL30" s="113"/>
      <c r="AM30" s="111">
        <f t="shared" si="4"/>
        <v>123441.44285066619</v>
      </c>
      <c r="AN30" s="104"/>
      <c r="AO30" s="107">
        <v>44958</v>
      </c>
      <c r="AP30" s="111">
        <v>110001.57587500301</v>
      </c>
      <c r="AQ30" s="111">
        <v>30853</v>
      </c>
      <c r="AR30" s="112">
        <v>3.5653445653584002</v>
      </c>
      <c r="AS30" s="113"/>
      <c r="AT30" s="111">
        <f t="shared" si="5"/>
        <v>110001.57587500272</v>
      </c>
    </row>
    <row r="31" spans="3:46" x14ac:dyDescent="0.3">
      <c r="C31" s="107">
        <v>44986</v>
      </c>
      <c r="D31" s="108">
        <v>1765187.1882325599</v>
      </c>
      <c r="E31" s="108">
        <v>570118</v>
      </c>
      <c r="F31" s="109">
        <v>3.0961786651755601</v>
      </c>
      <c r="G31" s="110"/>
      <c r="H31" s="108">
        <f t="shared" si="0"/>
        <v>1765187.1882325599</v>
      </c>
      <c r="K31" s="107">
        <v>44986</v>
      </c>
      <c r="L31" s="108">
        <v>16447.210000000021</v>
      </c>
      <c r="M31" s="108">
        <v>4782</v>
      </c>
      <c r="N31" s="109">
        <v>3.4393998327059849</v>
      </c>
      <c r="O31" s="110"/>
      <c r="P31" s="108">
        <f t="shared" si="1"/>
        <v>16447.210000000021</v>
      </c>
      <c r="Q31" s="110"/>
      <c r="S31" s="107">
        <v>44986</v>
      </c>
      <c r="T31" s="111">
        <v>72083.296196551906</v>
      </c>
      <c r="U31" s="111">
        <v>44328</v>
      </c>
      <c r="V31" s="112">
        <v>1.6261346371718099</v>
      </c>
      <c r="W31" s="110"/>
      <c r="X31" s="108">
        <f t="shared" si="2"/>
        <v>72083.296196551993</v>
      </c>
      <c r="Y31" s="101"/>
      <c r="Z31" s="107">
        <v>44986</v>
      </c>
      <c r="AA31" s="111">
        <v>245426.805803847</v>
      </c>
      <c r="AB31" s="111">
        <v>58316</v>
      </c>
      <c r="AC31" s="112">
        <v>4.2085672166103096</v>
      </c>
      <c r="AD31" s="110"/>
      <c r="AE31" s="108">
        <f t="shared" si="3"/>
        <v>245426.80580384683</v>
      </c>
      <c r="AH31" s="107">
        <v>44986</v>
      </c>
      <c r="AI31" s="111">
        <v>142873.81510216801</v>
      </c>
      <c r="AJ31" s="111">
        <v>38643</v>
      </c>
      <c r="AK31" s="112">
        <v>3.6972754470969602</v>
      </c>
      <c r="AL31" s="113"/>
      <c r="AM31" s="111">
        <f t="shared" si="4"/>
        <v>142873.81510216783</v>
      </c>
      <c r="AN31" s="104"/>
      <c r="AO31" s="107">
        <v>44986</v>
      </c>
      <c r="AP31" s="111">
        <v>119665.259891329</v>
      </c>
      <c r="AQ31" s="111">
        <v>33351</v>
      </c>
      <c r="AR31" s="112">
        <v>3.5880561269925799</v>
      </c>
      <c r="AS31" s="113"/>
      <c r="AT31" s="111">
        <f t="shared" si="5"/>
        <v>119665.25989132954</v>
      </c>
    </row>
    <row r="32" spans="3:46" x14ac:dyDescent="0.3">
      <c r="C32" s="107">
        <v>45017</v>
      </c>
      <c r="D32" s="108">
        <v>1673093.6830299599</v>
      </c>
      <c r="E32" s="108">
        <v>540929</v>
      </c>
      <c r="F32" s="109">
        <v>3.0930005287754199</v>
      </c>
      <c r="G32" s="110"/>
      <c r="H32" s="108">
        <f t="shared" si="0"/>
        <v>1673093.683029959</v>
      </c>
      <c r="K32" s="107">
        <v>45017</v>
      </c>
      <c r="L32" s="108">
        <v>14888.170000000029</v>
      </c>
      <c r="M32" s="108">
        <v>4321</v>
      </c>
      <c r="N32" s="109">
        <v>3.4455380698912355</v>
      </c>
      <c r="O32" s="110"/>
      <c r="P32" s="108">
        <f t="shared" si="1"/>
        <v>14888.170000000029</v>
      </c>
      <c r="Q32" s="110"/>
      <c r="S32" s="107">
        <v>45017</v>
      </c>
      <c r="T32" s="111">
        <v>76869.163573391299</v>
      </c>
      <c r="U32" s="111">
        <v>47779</v>
      </c>
      <c r="V32" s="112">
        <v>1.6088483135559799</v>
      </c>
      <c r="W32" s="110"/>
      <c r="X32" s="108">
        <f t="shared" si="2"/>
        <v>76869.163573391168</v>
      </c>
      <c r="Y32" s="101"/>
      <c r="Z32" s="107">
        <v>45017</v>
      </c>
      <c r="AA32" s="111">
        <v>231736.51683038601</v>
      </c>
      <c r="AB32" s="111">
        <v>55072</v>
      </c>
      <c r="AC32" s="112">
        <v>4.2078827140903998</v>
      </c>
      <c r="AD32" s="110"/>
      <c r="AE32" s="108">
        <f t="shared" si="3"/>
        <v>231736.51683038651</v>
      </c>
      <c r="AH32" s="107">
        <v>45017</v>
      </c>
      <c r="AI32" s="111">
        <v>145935.942274765</v>
      </c>
      <c r="AJ32" s="111">
        <v>38959</v>
      </c>
      <c r="AK32" s="112">
        <v>3.7458852197121399</v>
      </c>
      <c r="AL32" s="113"/>
      <c r="AM32" s="111">
        <f t="shared" si="4"/>
        <v>145935.94227476526</v>
      </c>
      <c r="AN32" s="104"/>
      <c r="AO32" s="107">
        <v>45017</v>
      </c>
      <c r="AP32" s="111">
        <v>98891.746399900498</v>
      </c>
      <c r="AQ32" s="111">
        <v>27559</v>
      </c>
      <c r="AR32" s="112">
        <v>3.58836483181177</v>
      </c>
      <c r="AS32" s="113"/>
      <c r="AT32" s="111">
        <f t="shared" si="5"/>
        <v>98891.74639990057</v>
      </c>
    </row>
    <row r="33" spans="3:46" x14ac:dyDescent="0.3">
      <c r="C33" s="107">
        <v>45047</v>
      </c>
      <c r="D33" s="108">
        <v>1753982.27777674</v>
      </c>
      <c r="E33" s="108">
        <v>553757</v>
      </c>
      <c r="F33" s="109">
        <v>3.1674223129942298</v>
      </c>
      <c r="G33" s="110"/>
      <c r="H33" s="108">
        <f t="shared" si="0"/>
        <v>1753982.2777767456</v>
      </c>
      <c r="K33" s="107">
        <v>45047</v>
      </c>
      <c r="L33" s="108">
        <v>15072.790000000028</v>
      </c>
      <c r="M33" s="108">
        <v>4307</v>
      </c>
      <c r="N33" s="109">
        <v>3.4996029719062056</v>
      </c>
      <c r="O33" s="110"/>
      <c r="P33" s="108">
        <f t="shared" si="1"/>
        <v>15072.790000000028</v>
      </c>
      <c r="Q33" s="110"/>
      <c r="S33" s="107">
        <v>45047</v>
      </c>
      <c r="T33" s="111">
        <v>76727.744572687807</v>
      </c>
      <c r="U33" s="111">
        <v>46858</v>
      </c>
      <c r="V33" s="112">
        <v>1.6374524002878399</v>
      </c>
      <c r="W33" s="110"/>
      <c r="X33" s="108">
        <f t="shared" si="2"/>
        <v>76727.744572687603</v>
      </c>
      <c r="Y33" s="101"/>
      <c r="Z33" s="107">
        <v>45047</v>
      </c>
      <c r="AA33" s="111">
        <v>251452.20921525001</v>
      </c>
      <c r="AB33" s="111">
        <v>59685</v>
      </c>
      <c r="AC33" s="112">
        <v>4.2129883423850201</v>
      </c>
      <c r="AD33" s="110"/>
      <c r="AE33" s="108">
        <f t="shared" si="3"/>
        <v>251452.20921524992</v>
      </c>
      <c r="AH33" s="107">
        <v>45047</v>
      </c>
      <c r="AI33" s="111">
        <v>158119.978394971</v>
      </c>
      <c r="AJ33" s="111">
        <v>40871</v>
      </c>
      <c r="AK33" s="112">
        <v>3.8687572703131901</v>
      </c>
      <c r="AL33" s="113"/>
      <c r="AM33" s="111">
        <f t="shared" si="4"/>
        <v>158119.97839497039</v>
      </c>
      <c r="AN33" s="104"/>
      <c r="AO33" s="107">
        <v>45047</v>
      </c>
      <c r="AP33" s="111">
        <v>104226.504035089</v>
      </c>
      <c r="AQ33" s="111">
        <v>28941</v>
      </c>
      <c r="AR33" s="112">
        <v>3.6013442533115301</v>
      </c>
      <c r="AS33" s="113"/>
      <c r="AT33" s="111">
        <f t="shared" si="5"/>
        <v>104226.50403508899</v>
      </c>
    </row>
    <row r="34" spans="3:46" x14ac:dyDescent="0.3">
      <c r="C34" s="107">
        <v>45078</v>
      </c>
      <c r="D34" s="108">
        <v>1947328.0015094101</v>
      </c>
      <c r="E34" s="108">
        <v>601675</v>
      </c>
      <c r="F34" s="109">
        <v>3.2365114081678801</v>
      </c>
      <c r="G34" s="110"/>
      <c r="H34" s="108">
        <f t="shared" si="0"/>
        <v>1947328.0015094092</v>
      </c>
      <c r="K34" s="107">
        <v>45078</v>
      </c>
      <c r="L34" s="108">
        <v>16930.430000000004</v>
      </c>
      <c r="M34" s="108">
        <v>4853</v>
      </c>
      <c r="N34" s="109">
        <v>3.4886523799711529</v>
      </c>
      <c r="O34" s="110"/>
      <c r="P34" s="108">
        <f t="shared" si="1"/>
        <v>16930.430000000004</v>
      </c>
      <c r="Q34" s="110"/>
      <c r="S34" s="107">
        <v>45078</v>
      </c>
      <c r="T34" s="111">
        <v>77601.793136511304</v>
      </c>
      <c r="U34" s="111">
        <v>47280</v>
      </c>
      <c r="V34" s="112">
        <v>1.6413238819059099</v>
      </c>
      <c r="W34" s="110"/>
      <c r="X34" s="108">
        <f t="shared" si="2"/>
        <v>77601.79313651142</v>
      </c>
      <c r="Y34" s="101"/>
      <c r="Z34" s="107">
        <v>45078</v>
      </c>
      <c r="AA34" s="111">
        <v>289244.077894983</v>
      </c>
      <c r="AB34" s="111">
        <v>68770</v>
      </c>
      <c r="AC34" s="112">
        <v>4.2059630346805701</v>
      </c>
      <c r="AD34" s="110"/>
      <c r="AE34" s="108">
        <f t="shared" si="3"/>
        <v>289244.07789498282</v>
      </c>
      <c r="AH34" s="107">
        <v>45078</v>
      </c>
      <c r="AI34" s="111">
        <v>187172.214891974</v>
      </c>
      <c r="AJ34" s="111">
        <v>49174</v>
      </c>
      <c r="AK34" s="112">
        <v>3.80632478325892</v>
      </c>
      <c r="AL34" s="113"/>
      <c r="AM34" s="111">
        <f t="shared" si="4"/>
        <v>187172.21489197414</v>
      </c>
      <c r="AN34" s="104"/>
      <c r="AO34" s="107">
        <v>45078</v>
      </c>
      <c r="AP34" s="111">
        <v>115852.524787602</v>
      </c>
      <c r="AQ34" s="111">
        <v>32202</v>
      </c>
      <c r="AR34" s="112">
        <v>3.5976810380598101</v>
      </c>
      <c r="AS34" s="113"/>
      <c r="AT34" s="111">
        <f t="shared" si="5"/>
        <v>115852.524787602</v>
      </c>
    </row>
    <row r="35" spans="3:46" x14ac:dyDescent="0.3">
      <c r="C35" s="107">
        <v>45108</v>
      </c>
      <c r="D35" s="108">
        <v>1929931.2936297399</v>
      </c>
      <c r="E35" s="108">
        <v>599064</v>
      </c>
      <c r="F35" s="109">
        <v>3.2215778174447798</v>
      </c>
      <c r="G35" s="110"/>
      <c r="H35" s="108">
        <f t="shared" si="0"/>
        <v>1929931.2936297397</v>
      </c>
      <c r="K35" s="107">
        <v>45108</v>
      </c>
      <c r="L35" s="108">
        <v>14139.930000000011</v>
      </c>
      <c r="M35" s="108">
        <v>4037</v>
      </c>
      <c r="N35" s="109">
        <v>3.5025836016844218</v>
      </c>
      <c r="O35" s="110"/>
      <c r="P35" s="108">
        <f t="shared" si="1"/>
        <v>14139.930000000011</v>
      </c>
      <c r="Q35" s="110"/>
      <c r="S35" s="107">
        <v>45108</v>
      </c>
      <c r="T35" s="111">
        <v>69210.276154303298</v>
      </c>
      <c r="U35" s="111">
        <v>41108</v>
      </c>
      <c r="V35" s="112">
        <v>1.68362061288079</v>
      </c>
      <c r="W35" s="110"/>
      <c r="X35" s="108">
        <f t="shared" si="2"/>
        <v>69210.276154303516</v>
      </c>
      <c r="Y35" s="101"/>
      <c r="Z35" s="107">
        <v>45108</v>
      </c>
      <c r="AA35" s="111">
        <v>273634.854091393</v>
      </c>
      <c r="AB35" s="111">
        <v>65069</v>
      </c>
      <c r="AC35" s="112">
        <v>4.2053028952557003</v>
      </c>
      <c r="AD35" s="110"/>
      <c r="AE35" s="108">
        <f t="shared" si="3"/>
        <v>273634.85409139318</v>
      </c>
      <c r="AH35" s="107">
        <v>45108</v>
      </c>
      <c r="AI35" s="111">
        <v>196962.33705258</v>
      </c>
      <c r="AJ35" s="111">
        <v>51425</v>
      </c>
      <c r="AK35" s="112">
        <v>3.8300891988834098</v>
      </c>
      <c r="AL35" s="113"/>
      <c r="AM35" s="111">
        <f t="shared" si="4"/>
        <v>196962.33705257936</v>
      </c>
      <c r="AN35" s="104"/>
      <c r="AO35" s="107">
        <v>45108</v>
      </c>
      <c r="AP35" s="111">
        <v>105867.874618488</v>
      </c>
      <c r="AQ35" s="111">
        <v>29318</v>
      </c>
      <c r="AR35" s="112">
        <v>3.61101966772932</v>
      </c>
      <c r="AS35" s="113"/>
      <c r="AT35" s="111">
        <f t="shared" si="5"/>
        <v>105867.8746184882</v>
      </c>
    </row>
    <row r="36" spans="3:46" x14ac:dyDescent="0.3">
      <c r="C36" s="107">
        <v>45139</v>
      </c>
      <c r="D36" s="108">
        <v>1771360.0489743301</v>
      </c>
      <c r="E36" s="108">
        <v>556477</v>
      </c>
      <c r="F36" s="109">
        <v>3.1831684849047299</v>
      </c>
      <c r="G36" s="110"/>
      <c r="H36" s="108">
        <f t="shared" si="0"/>
        <v>1771360.0489743294</v>
      </c>
      <c r="K36" s="107">
        <v>45139</v>
      </c>
      <c r="L36" s="108">
        <v>13052.310000000001</v>
      </c>
      <c r="M36" s="108">
        <v>3742</v>
      </c>
      <c r="N36" s="109">
        <v>3.4880571886691611</v>
      </c>
      <c r="O36" s="110"/>
      <c r="P36" s="108">
        <f t="shared" si="1"/>
        <v>13052.310000000001</v>
      </c>
      <c r="Q36" s="110"/>
      <c r="S36" s="107">
        <v>45139</v>
      </c>
      <c r="T36" s="111">
        <v>64902.691644710299</v>
      </c>
      <c r="U36" s="111">
        <v>39072</v>
      </c>
      <c r="V36" s="112">
        <v>1.66110492538673</v>
      </c>
      <c r="W36" s="110"/>
      <c r="X36" s="108">
        <f t="shared" si="2"/>
        <v>64902.691644710314</v>
      </c>
      <c r="Y36" s="101"/>
      <c r="Z36" s="107">
        <v>45139</v>
      </c>
      <c r="AA36" s="111">
        <v>221442.07199314999</v>
      </c>
      <c r="AB36" s="111">
        <v>52633</v>
      </c>
      <c r="AC36" s="112">
        <v>4.2072857711540301</v>
      </c>
      <c r="AD36" s="110"/>
      <c r="AE36" s="108">
        <f t="shared" si="3"/>
        <v>221442.07199315008</v>
      </c>
      <c r="AH36" s="107">
        <v>45139</v>
      </c>
      <c r="AI36" s="111">
        <v>182925.07350388</v>
      </c>
      <c r="AJ36" s="111">
        <v>46606</v>
      </c>
      <c r="AK36" s="112">
        <v>3.92492540668326</v>
      </c>
      <c r="AL36" s="113"/>
      <c r="AM36" s="111">
        <f t="shared" si="4"/>
        <v>182925.07350388</v>
      </c>
      <c r="AN36" s="104"/>
      <c r="AO36" s="107">
        <v>45139</v>
      </c>
      <c r="AP36" s="111">
        <v>102500.085323354</v>
      </c>
      <c r="AQ36" s="111">
        <v>28169</v>
      </c>
      <c r="AR36" s="112">
        <v>3.6387548483564802</v>
      </c>
      <c r="AS36" s="113"/>
      <c r="AT36" s="111">
        <f t="shared" si="5"/>
        <v>102500.08532335369</v>
      </c>
    </row>
    <row r="37" spans="3:46" x14ac:dyDescent="0.3">
      <c r="C37" s="107">
        <v>45170</v>
      </c>
      <c r="D37" s="108">
        <v>1958569.81163704</v>
      </c>
      <c r="E37" s="108">
        <v>579100</v>
      </c>
      <c r="F37" s="109">
        <v>3.3820925775117199</v>
      </c>
      <c r="G37" s="110"/>
      <c r="H37" s="108">
        <f t="shared" si="0"/>
        <v>1958569.811637037</v>
      </c>
      <c r="K37" s="107">
        <v>45170</v>
      </c>
      <c r="L37" s="108">
        <v>12888.149999999994</v>
      </c>
      <c r="M37" s="108">
        <v>3681</v>
      </c>
      <c r="N37" s="109">
        <v>3.5012632436837801</v>
      </c>
      <c r="O37" s="110"/>
      <c r="P37" s="108">
        <f t="shared" si="1"/>
        <v>12888.149999999994</v>
      </c>
      <c r="Q37" s="110"/>
      <c r="S37" s="107">
        <v>45170</v>
      </c>
      <c r="T37" s="111">
        <v>64347.790636363301</v>
      </c>
      <c r="U37" s="111">
        <v>38454</v>
      </c>
      <c r="V37" s="112">
        <v>1.6733705371707299</v>
      </c>
      <c r="W37" s="110"/>
      <c r="X37" s="108">
        <f t="shared" si="2"/>
        <v>64347.79063636325</v>
      </c>
      <c r="Y37" s="101"/>
      <c r="Z37" s="107">
        <v>45170</v>
      </c>
      <c r="AA37" s="111">
        <v>383072.08297518699</v>
      </c>
      <c r="AB37" s="111">
        <v>70249</v>
      </c>
      <c r="AC37" s="112">
        <v>5.4530610111914397</v>
      </c>
      <c r="AD37" s="110"/>
      <c r="AE37" s="108">
        <f t="shared" si="3"/>
        <v>383072.08297518746</v>
      </c>
      <c r="AH37" s="107">
        <v>45170</v>
      </c>
      <c r="AI37" s="111">
        <v>182794.79591670699</v>
      </c>
      <c r="AJ37" s="111">
        <v>46657</v>
      </c>
      <c r="AK37" s="112">
        <v>3.9178428942432499</v>
      </c>
      <c r="AL37" s="113"/>
      <c r="AM37" s="111">
        <f t="shared" si="4"/>
        <v>182794.79591670731</v>
      </c>
      <c r="AN37" s="104"/>
      <c r="AO37" s="107">
        <v>45170</v>
      </c>
      <c r="AP37" s="111">
        <v>104167.050291589</v>
      </c>
      <c r="AQ37" s="111">
        <v>28465</v>
      </c>
      <c r="AR37" s="112">
        <v>3.6594783169362102</v>
      </c>
      <c r="AS37" s="113"/>
      <c r="AT37" s="111">
        <f t="shared" si="5"/>
        <v>104167.05029158923</v>
      </c>
    </row>
    <row r="38" spans="3:46" x14ac:dyDescent="0.3">
      <c r="C38" s="107">
        <v>45200</v>
      </c>
      <c r="D38" s="108">
        <v>1765360.29261291</v>
      </c>
      <c r="E38" s="108">
        <v>540530</v>
      </c>
      <c r="F38" s="109">
        <v>3.2659802279483299</v>
      </c>
      <c r="G38" s="110"/>
      <c r="H38" s="108">
        <f t="shared" si="0"/>
        <v>1765360.2926129107</v>
      </c>
      <c r="K38" s="107">
        <v>45200</v>
      </c>
      <c r="L38" s="108">
        <v>11751.309999999989</v>
      </c>
      <c r="M38" s="108">
        <v>3371</v>
      </c>
      <c r="N38" s="109">
        <v>3.4860011865915124</v>
      </c>
      <c r="O38" s="110"/>
      <c r="P38" s="108">
        <f t="shared" si="1"/>
        <v>11751.309999999989</v>
      </c>
      <c r="Q38" s="110"/>
      <c r="S38" s="107">
        <v>45200</v>
      </c>
      <c r="T38" s="111">
        <v>61891.859351232299</v>
      </c>
      <c r="U38" s="111">
        <v>36725</v>
      </c>
      <c r="V38" s="112">
        <v>1.6852786753228699</v>
      </c>
      <c r="W38" s="110"/>
      <c r="X38" s="108">
        <f t="shared" si="2"/>
        <v>61891.859351232401</v>
      </c>
      <c r="Y38" s="101"/>
      <c r="Z38" s="107">
        <v>45200</v>
      </c>
      <c r="AA38" s="111">
        <v>238502.56044508301</v>
      </c>
      <c r="AB38" s="111">
        <v>56835</v>
      </c>
      <c r="AC38" s="112">
        <v>4.1964029285665996</v>
      </c>
      <c r="AD38" s="110"/>
      <c r="AE38" s="108">
        <f t="shared" si="3"/>
        <v>238502.56044508269</v>
      </c>
      <c r="AH38" s="107">
        <v>45200</v>
      </c>
      <c r="AI38" s="111">
        <v>167479.73920489001</v>
      </c>
      <c r="AJ38" s="111">
        <v>43895</v>
      </c>
      <c r="AK38" s="112">
        <v>3.8154627908620502</v>
      </c>
      <c r="AL38" s="113"/>
      <c r="AM38" s="111">
        <f t="shared" si="4"/>
        <v>167479.73920488969</v>
      </c>
      <c r="AN38" s="104"/>
      <c r="AO38" s="107">
        <v>45200</v>
      </c>
      <c r="AP38" s="111">
        <v>100728.30374651399</v>
      </c>
      <c r="AQ38" s="111">
        <v>27021</v>
      </c>
      <c r="AR38" s="112">
        <v>3.7277785332339199</v>
      </c>
      <c r="AS38" s="113"/>
      <c r="AT38" s="111">
        <f t="shared" si="5"/>
        <v>100728.30374651375</v>
      </c>
    </row>
    <row r="39" spans="3:46" x14ac:dyDescent="0.3">
      <c r="C39" s="107">
        <v>45231</v>
      </c>
      <c r="D39" s="108">
        <v>1930912.1912493701</v>
      </c>
      <c r="E39" s="108">
        <v>575161</v>
      </c>
      <c r="F39" s="109">
        <v>3.3571681516121101</v>
      </c>
      <c r="G39" s="110"/>
      <c r="H39" s="108">
        <f t="shared" si="0"/>
        <v>1930912.1912493729</v>
      </c>
      <c r="K39" s="107">
        <v>45231</v>
      </c>
      <c r="L39" s="108">
        <v>13048.89999999998</v>
      </c>
      <c r="M39" s="108">
        <v>3694</v>
      </c>
      <c r="N39" s="109">
        <v>3.5324580400649648</v>
      </c>
      <c r="O39" s="110"/>
      <c r="P39" s="108">
        <f t="shared" si="1"/>
        <v>13048.89999999998</v>
      </c>
      <c r="Q39" s="110"/>
      <c r="S39" s="107">
        <v>45231</v>
      </c>
      <c r="T39" s="111">
        <v>62336.187020915197</v>
      </c>
      <c r="U39" s="111">
        <v>37179</v>
      </c>
      <c r="V39" s="112">
        <v>1.6766504483960101</v>
      </c>
      <c r="W39" s="110"/>
      <c r="X39" s="108">
        <f t="shared" si="2"/>
        <v>62336.187020915262</v>
      </c>
      <c r="Y39" s="101"/>
      <c r="Z39" s="107">
        <v>45231</v>
      </c>
      <c r="AA39" s="111">
        <v>409660.42128407699</v>
      </c>
      <c r="AB39" s="111">
        <v>93889</v>
      </c>
      <c r="AC39" s="112">
        <v>4.36324192699972</v>
      </c>
      <c r="AD39" s="110"/>
      <c r="AE39" s="108">
        <f t="shared" si="3"/>
        <v>409660.4212840767</v>
      </c>
      <c r="AH39" s="107">
        <v>45231</v>
      </c>
      <c r="AI39" s="111">
        <v>172901.04804448001</v>
      </c>
      <c r="AJ39" s="111">
        <v>43701</v>
      </c>
      <c r="AK39" s="112">
        <v>3.9564551851097298</v>
      </c>
      <c r="AL39" s="113"/>
      <c r="AM39" s="111">
        <f t="shared" si="4"/>
        <v>172901.0480444803</v>
      </c>
      <c r="AN39" s="104"/>
      <c r="AO39" s="107">
        <v>45231</v>
      </c>
      <c r="AP39" s="111">
        <v>129166.742623094</v>
      </c>
      <c r="AQ39" s="111">
        <v>34557</v>
      </c>
      <c r="AR39" s="112">
        <v>3.7377880783370601</v>
      </c>
      <c r="AS39" s="113"/>
      <c r="AT39" s="111">
        <f t="shared" si="5"/>
        <v>129166.74262309379</v>
      </c>
    </row>
    <row r="40" spans="3:46" x14ac:dyDescent="0.3">
      <c r="C40" s="107">
        <v>45261</v>
      </c>
      <c r="D40" s="108">
        <v>2051652.86539044</v>
      </c>
      <c r="E40" s="108">
        <v>610393</v>
      </c>
      <c r="F40" s="109">
        <v>3.3611998587638401</v>
      </c>
      <c r="G40" s="110"/>
      <c r="H40" s="108">
        <f t="shared" si="0"/>
        <v>2051652.8653904367</v>
      </c>
      <c r="K40" s="107">
        <v>45261</v>
      </c>
      <c r="L40" s="108">
        <v>14893.709999999955</v>
      </c>
      <c r="M40" s="108">
        <v>4150</v>
      </c>
      <c r="N40" s="109">
        <v>3.5888457831325193</v>
      </c>
      <c r="O40" s="110"/>
      <c r="P40" s="108">
        <f t="shared" si="1"/>
        <v>14893.709999999955</v>
      </c>
      <c r="Q40" s="110"/>
      <c r="S40" s="107">
        <v>45261</v>
      </c>
      <c r="T40" s="111">
        <v>65291.692781305603</v>
      </c>
      <c r="U40" s="111">
        <v>39938</v>
      </c>
      <c r="V40" s="112">
        <v>1.6348263002981001</v>
      </c>
      <c r="W40" s="110"/>
      <c r="X40" s="108">
        <f t="shared" si="2"/>
        <v>65291.692781305523</v>
      </c>
      <c r="Y40" s="101"/>
      <c r="Z40" s="107">
        <v>45261</v>
      </c>
      <c r="AA40" s="111">
        <v>316399.24618939398</v>
      </c>
      <c r="AB40" s="111">
        <v>73665</v>
      </c>
      <c r="AC40" s="112">
        <v>4.2951095661357996</v>
      </c>
      <c r="AD40" s="110"/>
      <c r="AE40" s="108">
        <f t="shared" si="3"/>
        <v>316399.24618939369</v>
      </c>
      <c r="AH40" s="107">
        <v>45261</v>
      </c>
      <c r="AI40" s="111">
        <v>176190.962354608</v>
      </c>
      <c r="AJ40" s="111">
        <v>44554</v>
      </c>
      <c r="AK40" s="112">
        <v>3.95454869045671</v>
      </c>
      <c r="AL40" s="113"/>
      <c r="AM40" s="111">
        <f t="shared" si="4"/>
        <v>176190.96235460826</v>
      </c>
      <c r="AN40" s="104"/>
      <c r="AO40" s="107">
        <v>45261</v>
      </c>
      <c r="AP40" s="111">
        <v>109958.348096004</v>
      </c>
      <c r="AQ40" s="111">
        <v>28999</v>
      </c>
      <c r="AR40" s="112">
        <v>3.7917979273769302</v>
      </c>
      <c r="AS40" s="113"/>
      <c r="AT40" s="111">
        <f t="shared" si="5"/>
        <v>109958.3480960036</v>
      </c>
    </row>
    <row r="41" spans="3:46" x14ac:dyDescent="0.3"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</row>
    <row r="42" spans="3:46" x14ac:dyDescent="0.3">
      <c r="S42" s="101"/>
      <c r="T42" s="101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</row>
    <row r="43" spans="3:46" x14ac:dyDescent="0.3"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H43" s="104"/>
      <c r="AI43" s="104"/>
      <c r="AJ43" s="104"/>
      <c r="AK43" s="104"/>
      <c r="AL43" s="104"/>
      <c r="AM43" s="104"/>
      <c r="AN43" s="104"/>
      <c r="AO43" s="104"/>
      <c r="AP43" s="104"/>
      <c r="AQ43" s="104"/>
      <c r="AR43" s="104"/>
      <c r="AS43" s="104"/>
    </row>
    <row r="44" spans="3:46" x14ac:dyDescent="0.3"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H44" s="104"/>
      <c r="AI44" s="104"/>
      <c r="AJ44" s="104"/>
      <c r="AK44" s="104"/>
      <c r="AL44" s="104"/>
      <c r="AM44" s="104"/>
      <c r="AN44" s="104"/>
      <c r="AO44" s="104"/>
      <c r="AP44" s="104"/>
      <c r="AQ44" s="104"/>
      <c r="AR44" s="104"/>
      <c r="AS44" s="104"/>
    </row>
    <row r="45" spans="3:46" x14ac:dyDescent="0.3"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H45" s="104"/>
      <c r="AI45" s="104"/>
      <c r="AJ45" s="104"/>
      <c r="AK45" s="104"/>
      <c r="AL45" s="104"/>
      <c r="AM45" s="104"/>
      <c r="AN45" s="104"/>
      <c r="AO45" s="104"/>
      <c r="AP45" s="104"/>
      <c r="AQ45" s="104"/>
      <c r="AR45" s="104"/>
      <c r="AS45" s="104"/>
    </row>
    <row r="46" spans="3:46" x14ac:dyDescent="0.3">
      <c r="S46" s="101"/>
      <c r="T46" s="101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H46" s="104"/>
      <c r="AI46" s="104"/>
      <c r="AJ46" s="104"/>
      <c r="AK46" s="104"/>
      <c r="AL46" s="104"/>
      <c r="AM46" s="104"/>
      <c r="AN46" s="104"/>
      <c r="AO46" s="104"/>
      <c r="AP46" s="104"/>
      <c r="AQ46" s="104"/>
      <c r="AR46" s="104"/>
      <c r="AS46" s="104"/>
    </row>
    <row r="47" spans="3:46" x14ac:dyDescent="0.3"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H47" s="104"/>
      <c r="AI47" s="104"/>
      <c r="AJ47" s="104"/>
      <c r="AK47" s="104"/>
      <c r="AL47" s="104"/>
      <c r="AM47" s="104"/>
      <c r="AN47" s="104"/>
      <c r="AO47" s="104"/>
      <c r="AP47" s="104"/>
      <c r="AQ47" s="104"/>
      <c r="AR47" s="104"/>
      <c r="AS47" s="104"/>
    </row>
    <row r="48" spans="3:46" x14ac:dyDescent="0.3">
      <c r="S48" s="101"/>
      <c r="T48" s="101"/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  <c r="AH48" s="104"/>
      <c r="AI48" s="104"/>
      <c r="AJ48" s="104"/>
      <c r="AK48" s="104"/>
      <c r="AL48" s="104"/>
      <c r="AM48" s="104"/>
      <c r="AN48" s="104"/>
      <c r="AO48" s="104"/>
      <c r="AP48" s="104"/>
      <c r="AQ48" s="104"/>
      <c r="AR48" s="104"/>
      <c r="AS48" s="104"/>
    </row>
    <row r="49" spans="10:45" x14ac:dyDescent="0.3"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H49" s="104"/>
      <c r="AI49" s="104"/>
      <c r="AJ49" s="104"/>
      <c r="AK49" s="104"/>
      <c r="AL49" s="104"/>
      <c r="AM49" s="104"/>
      <c r="AN49" s="104"/>
      <c r="AO49" s="104"/>
      <c r="AP49" s="104"/>
      <c r="AQ49" s="104"/>
      <c r="AR49" s="104"/>
      <c r="AS49" s="104"/>
    </row>
    <row r="50" spans="10:45" x14ac:dyDescent="0.3"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H50" s="104"/>
      <c r="AI50" s="104"/>
      <c r="AJ50" s="104"/>
      <c r="AK50" s="104"/>
      <c r="AL50" s="104"/>
      <c r="AM50" s="104"/>
      <c r="AN50" s="104"/>
      <c r="AO50" s="104"/>
      <c r="AP50" s="104"/>
      <c r="AQ50" s="104"/>
      <c r="AR50" s="104"/>
      <c r="AS50" s="104"/>
    </row>
    <row r="51" spans="10:45" x14ac:dyDescent="0.3"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H51" s="104"/>
      <c r="AI51" s="104"/>
      <c r="AJ51" s="104"/>
      <c r="AK51" s="104"/>
      <c r="AL51" s="104"/>
      <c r="AM51" s="104"/>
      <c r="AN51" s="104"/>
      <c r="AO51" s="104"/>
      <c r="AP51" s="104"/>
      <c r="AQ51" s="104"/>
      <c r="AR51" s="104"/>
      <c r="AS51" s="104"/>
    </row>
    <row r="52" spans="10:45" x14ac:dyDescent="0.3"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H52" s="104"/>
      <c r="AI52" s="104"/>
      <c r="AJ52" s="104"/>
      <c r="AK52" s="104"/>
      <c r="AL52" s="104"/>
      <c r="AM52" s="104"/>
      <c r="AN52" s="104"/>
      <c r="AO52" s="104"/>
      <c r="AP52" s="104"/>
      <c r="AQ52" s="104"/>
      <c r="AR52" s="104"/>
      <c r="AS52" s="104"/>
    </row>
    <row r="53" spans="10:45" x14ac:dyDescent="0.3"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101"/>
      <c r="AH53" s="104"/>
      <c r="AI53" s="104"/>
      <c r="AJ53" s="104"/>
      <c r="AK53" s="104"/>
      <c r="AL53" s="104"/>
      <c r="AM53" s="104"/>
      <c r="AN53" s="104"/>
      <c r="AO53" s="104"/>
      <c r="AP53" s="104"/>
      <c r="AQ53" s="104"/>
      <c r="AR53" s="104"/>
      <c r="AS53" s="104"/>
    </row>
    <row r="54" spans="10:45" x14ac:dyDescent="0.3"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H54" s="104"/>
      <c r="AI54" s="104"/>
      <c r="AJ54" s="104"/>
      <c r="AK54" s="104"/>
      <c r="AL54" s="104"/>
      <c r="AM54" s="104"/>
      <c r="AN54" s="104"/>
      <c r="AO54" s="104"/>
      <c r="AP54" s="104"/>
      <c r="AQ54" s="104"/>
      <c r="AR54" s="104"/>
      <c r="AS54" s="104"/>
    </row>
    <row r="55" spans="10:45" x14ac:dyDescent="0.3"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1"/>
      <c r="AD55" s="101"/>
      <c r="AH55" s="104"/>
      <c r="AI55" s="104"/>
      <c r="AJ55" s="104"/>
      <c r="AK55" s="104"/>
      <c r="AL55" s="104"/>
      <c r="AM55" s="104"/>
      <c r="AN55" s="104"/>
      <c r="AO55" s="104"/>
      <c r="AP55" s="104"/>
      <c r="AQ55" s="104"/>
      <c r="AR55" s="104"/>
      <c r="AS55" s="104"/>
    </row>
    <row r="56" spans="10:45" x14ac:dyDescent="0.3"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H56" s="104"/>
      <c r="AI56" s="104"/>
      <c r="AJ56" s="104"/>
      <c r="AK56" s="104"/>
      <c r="AL56" s="104"/>
      <c r="AM56" s="104"/>
      <c r="AN56" s="104"/>
      <c r="AO56" s="104"/>
      <c r="AP56" s="104"/>
      <c r="AQ56" s="104"/>
      <c r="AR56" s="104"/>
      <c r="AS56" s="104"/>
    </row>
    <row r="57" spans="10:45" x14ac:dyDescent="0.3"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101"/>
      <c r="AD57" s="101"/>
      <c r="AH57" s="104"/>
      <c r="AI57" s="104"/>
      <c r="AJ57" s="104"/>
      <c r="AK57" s="104"/>
      <c r="AL57" s="104"/>
      <c r="AM57" s="104"/>
      <c r="AN57" s="104"/>
      <c r="AO57" s="104"/>
      <c r="AP57" s="104"/>
      <c r="AQ57" s="104"/>
      <c r="AR57" s="104"/>
      <c r="AS57" s="104"/>
    </row>
    <row r="58" spans="10:45" x14ac:dyDescent="0.3">
      <c r="S58" s="101"/>
      <c r="T58" s="101"/>
      <c r="U58" s="101"/>
      <c r="V58" s="101"/>
      <c r="W58" s="101"/>
      <c r="X58" s="101"/>
      <c r="Y58" s="101"/>
      <c r="Z58" s="101"/>
      <c r="AA58" s="101"/>
      <c r="AB58" s="101"/>
      <c r="AC58" s="101"/>
      <c r="AD58" s="101"/>
      <c r="AH58" s="104"/>
      <c r="AI58" s="104"/>
      <c r="AJ58" s="104"/>
      <c r="AK58" s="104"/>
      <c r="AL58" s="104"/>
      <c r="AM58" s="104"/>
      <c r="AN58" s="104"/>
      <c r="AO58" s="104"/>
      <c r="AP58" s="104"/>
      <c r="AQ58" s="104"/>
      <c r="AR58" s="104"/>
      <c r="AS58" s="104"/>
    </row>
    <row r="59" spans="10:45" x14ac:dyDescent="0.3"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H59" s="104"/>
      <c r="AI59" s="104"/>
      <c r="AJ59" s="104"/>
      <c r="AK59" s="104"/>
      <c r="AL59" s="104"/>
      <c r="AM59" s="104"/>
      <c r="AN59" s="104"/>
      <c r="AO59" s="104"/>
      <c r="AP59" s="104"/>
      <c r="AQ59" s="104"/>
      <c r="AR59" s="104"/>
      <c r="AS59" s="104"/>
    </row>
    <row r="60" spans="10:45" x14ac:dyDescent="0.3">
      <c r="J60" s="115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H60" s="104"/>
      <c r="AI60" s="104"/>
      <c r="AJ60" s="104"/>
      <c r="AK60" s="104"/>
      <c r="AL60" s="104"/>
      <c r="AM60" s="104"/>
      <c r="AN60" s="104"/>
      <c r="AO60" s="104"/>
      <c r="AP60" s="104"/>
      <c r="AQ60" s="104"/>
      <c r="AR60" s="104"/>
      <c r="AS60" s="104"/>
    </row>
    <row r="61" spans="10:45" x14ac:dyDescent="0.3">
      <c r="S61" s="101"/>
      <c r="T61" s="101"/>
      <c r="U61" s="101"/>
      <c r="V61" s="101"/>
      <c r="W61" s="101"/>
      <c r="X61" s="101"/>
      <c r="Y61" s="101"/>
      <c r="Z61" s="101"/>
      <c r="AA61" s="101"/>
      <c r="AB61" s="101"/>
      <c r="AC61" s="101"/>
      <c r="AD61" s="101"/>
      <c r="AH61" s="104"/>
      <c r="AI61" s="104"/>
      <c r="AJ61" s="104"/>
      <c r="AK61" s="104"/>
      <c r="AL61" s="104"/>
      <c r="AM61" s="104"/>
      <c r="AN61" s="104"/>
      <c r="AO61" s="104"/>
      <c r="AP61" s="104"/>
      <c r="AQ61" s="104"/>
      <c r="AR61" s="104"/>
      <c r="AS61" s="104"/>
    </row>
    <row r="62" spans="10:45" x14ac:dyDescent="0.3">
      <c r="S62" s="101"/>
      <c r="T62" s="101"/>
      <c r="U62" s="101"/>
      <c r="V62" s="101"/>
      <c r="W62" s="101"/>
      <c r="X62" s="101"/>
      <c r="Y62" s="101"/>
      <c r="Z62" s="101"/>
      <c r="AA62" s="101"/>
      <c r="AB62" s="101"/>
      <c r="AC62" s="101"/>
      <c r="AD62" s="101"/>
      <c r="AH62" s="104"/>
      <c r="AI62" s="104"/>
      <c r="AJ62" s="104"/>
      <c r="AK62" s="104"/>
      <c r="AL62" s="104"/>
      <c r="AM62" s="104"/>
      <c r="AN62" s="104"/>
      <c r="AO62" s="104"/>
      <c r="AP62" s="104"/>
      <c r="AQ62" s="104"/>
      <c r="AR62" s="104"/>
      <c r="AS62" s="104"/>
    </row>
    <row r="63" spans="10:45" x14ac:dyDescent="0.3"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H63" s="104"/>
      <c r="AI63" s="104"/>
      <c r="AJ63" s="104"/>
      <c r="AK63" s="104"/>
      <c r="AL63" s="104"/>
      <c r="AM63" s="104"/>
      <c r="AN63" s="104"/>
      <c r="AO63" s="104"/>
      <c r="AP63" s="104"/>
      <c r="AQ63" s="104"/>
      <c r="AR63" s="104"/>
      <c r="AS63" s="104"/>
    </row>
    <row r="64" spans="10:45" x14ac:dyDescent="0.3">
      <c r="S64" s="101"/>
      <c r="T64" s="101"/>
      <c r="U64" s="101"/>
      <c r="V64" s="101"/>
      <c r="W64" s="101"/>
      <c r="X64" s="101"/>
      <c r="Y64" s="101"/>
      <c r="Z64" s="101"/>
      <c r="AA64" s="101"/>
      <c r="AB64" s="101"/>
      <c r="AC64" s="101"/>
      <c r="AD64" s="101"/>
      <c r="AH64" s="104"/>
      <c r="AI64" s="104"/>
      <c r="AJ64" s="104"/>
      <c r="AK64" s="104"/>
      <c r="AL64" s="104"/>
      <c r="AM64" s="104"/>
      <c r="AN64" s="104"/>
      <c r="AO64" s="104"/>
      <c r="AP64" s="104"/>
      <c r="AQ64" s="104"/>
      <c r="AR64" s="104"/>
      <c r="AS64" s="104"/>
    </row>
    <row r="65" spans="1:119" x14ac:dyDescent="0.3">
      <c r="S65" s="101"/>
      <c r="T65" s="101"/>
      <c r="U65" s="101"/>
      <c r="V65" s="101"/>
      <c r="W65" s="101"/>
      <c r="X65" s="101"/>
      <c r="Y65" s="101"/>
      <c r="Z65" s="101"/>
      <c r="AA65" s="101"/>
      <c r="AB65" s="101"/>
      <c r="AC65" s="101"/>
      <c r="AD65" s="101"/>
      <c r="AH65" s="104"/>
      <c r="AI65" s="104"/>
      <c r="AJ65" s="104"/>
      <c r="AK65" s="104"/>
      <c r="AL65" s="104"/>
      <c r="AM65" s="104"/>
      <c r="AN65" s="104"/>
      <c r="AO65" s="104"/>
      <c r="AP65" s="104"/>
      <c r="AQ65" s="104"/>
      <c r="AR65" s="104"/>
      <c r="AS65" s="104"/>
    </row>
    <row r="66" spans="1:119" x14ac:dyDescent="0.3"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H66" s="104"/>
      <c r="AI66" s="104"/>
      <c r="AJ66" s="104"/>
      <c r="AK66" s="104"/>
      <c r="AL66" s="104"/>
      <c r="AM66" s="104"/>
      <c r="AN66" s="104"/>
      <c r="AO66" s="104"/>
      <c r="AP66" s="104"/>
      <c r="AQ66" s="104"/>
      <c r="AR66" s="104"/>
      <c r="AS66" s="104"/>
    </row>
    <row r="67" spans="1:119" x14ac:dyDescent="0.3"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H67" s="104"/>
      <c r="AI67" s="104"/>
      <c r="AJ67" s="104"/>
      <c r="AK67" s="104"/>
      <c r="AL67" s="104"/>
      <c r="AM67" s="104"/>
      <c r="AN67" s="104"/>
      <c r="AO67" s="104"/>
      <c r="AP67" s="104"/>
      <c r="AQ67" s="104"/>
      <c r="AR67" s="104"/>
      <c r="AS67" s="104"/>
    </row>
    <row r="68" spans="1:119" x14ac:dyDescent="0.3"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H68" s="104"/>
      <c r="AI68" s="104"/>
      <c r="AJ68" s="104"/>
      <c r="AK68" s="104"/>
      <c r="AL68" s="104"/>
      <c r="AM68" s="104"/>
      <c r="AN68" s="104"/>
      <c r="AO68" s="104"/>
      <c r="AP68" s="104"/>
      <c r="AQ68" s="104"/>
      <c r="AR68" s="104"/>
      <c r="AS68" s="104"/>
    </row>
    <row r="69" spans="1:119" x14ac:dyDescent="0.3">
      <c r="S69" s="101"/>
      <c r="T69" s="101"/>
      <c r="U69" s="101"/>
      <c r="V69" s="101"/>
      <c r="W69" s="101"/>
      <c r="X69" s="101"/>
      <c r="Y69" s="101"/>
      <c r="Z69" s="101"/>
      <c r="AA69" s="101"/>
      <c r="AB69" s="101"/>
      <c r="AC69" s="101"/>
      <c r="AD69" s="101"/>
      <c r="AH69" s="104"/>
      <c r="AI69" s="104"/>
      <c r="AJ69" s="104"/>
      <c r="AK69" s="104"/>
      <c r="AL69" s="104"/>
      <c r="AM69" s="104"/>
      <c r="AN69" s="104"/>
      <c r="AO69" s="104"/>
      <c r="AP69" s="104"/>
      <c r="AQ69" s="104"/>
      <c r="AR69" s="104"/>
      <c r="AS69" s="104"/>
    </row>
    <row r="70" spans="1:119" x14ac:dyDescent="0.3">
      <c r="S70" s="101"/>
      <c r="T70" s="101"/>
      <c r="U70" s="101"/>
      <c r="V70" s="101"/>
      <c r="W70" s="101"/>
      <c r="X70" s="101"/>
      <c r="Y70" s="101"/>
      <c r="Z70" s="101"/>
      <c r="AA70" s="101"/>
      <c r="AB70" s="101"/>
      <c r="AC70" s="101"/>
      <c r="AD70" s="101"/>
      <c r="AH70" s="104"/>
      <c r="AI70" s="104"/>
      <c r="AJ70" s="104"/>
      <c r="AK70" s="104"/>
      <c r="AL70" s="104"/>
      <c r="AM70" s="104"/>
      <c r="AN70" s="104"/>
      <c r="AO70" s="104"/>
      <c r="AP70" s="104"/>
      <c r="AQ70" s="104"/>
      <c r="AR70" s="104"/>
      <c r="AS70" s="104"/>
    </row>
    <row r="71" spans="1:119" x14ac:dyDescent="0.3">
      <c r="S71" s="101"/>
      <c r="T71" s="101"/>
      <c r="U71" s="101"/>
      <c r="V71" s="101"/>
      <c r="W71" s="101"/>
      <c r="X71" s="101"/>
      <c r="Y71" s="101"/>
      <c r="Z71" s="101"/>
      <c r="AA71" s="101"/>
      <c r="AB71" s="101"/>
      <c r="AC71" s="101"/>
      <c r="AD71" s="101"/>
      <c r="AH71" s="104"/>
      <c r="AI71" s="104"/>
      <c r="AJ71" s="104"/>
      <c r="AK71" s="104"/>
      <c r="AL71" s="104"/>
      <c r="AM71" s="104"/>
      <c r="AN71" s="104"/>
      <c r="AO71" s="104"/>
      <c r="AP71" s="104"/>
      <c r="AQ71" s="104"/>
      <c r="AR71" s="104"/>
      <c r="AS71" s="104"/>
    </row>
    <row r="72" spans="1:119" x14ac:dyDescent="0.3">
      <c r="S72" s="101"/>
      <c r="T72" s="101"/>
      <c r="U72" s="101"/>
      <c r="V72" s="101"/>
      <c r="W72" s="101"/>
      <c r="X72" s="101"/>
      <c r="Y72" s="101"/>
      <c r="Z72" s="101"/>
      <c r="AA72" s="101"/>
      <c r="AB72" s="101"/>
      <c r="AC72" s="101"/>
      <c r="AD72" s="101"/>
      <c r="AH72" s="104"/>
      <c r="AI72" s="104"/>
      <c r="AJ72" s="104"/>
      <c r="AK72" s="104"/>
      <c r="AL72" s="104"/>
      <c r="AM72" s="104"/>
      <c r="AN72" s="104"/>
      <c r="AO72" s="104"/>
      <c r="AP72" s="104"/>
      <c r="AQ72" s="104"/>
      <c r="AR72" s="104"/>
      <c r="AS72" s="104"/>
    </row>
    <row r="73" spans="1:119" x14ac:dyDescent="0.3"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H73" s="104"/>
      <c r="AI73" s="104"/>
      <c r="AJ73" s="104"/>
      <c r="AK73" s="104"/>
      <c r="AL73" s="104"/>
      <c r="AM73" s="104"/>
      <c r="AN73" s="104"/>
      <c r="AO73" s="104"/>
      <c r="AP73" s="104"/>
      <c r="AQ73" s="104"/>
      <c r="AR73" s="104"/>
      <c r="AS73" s="104"/>
    </row>
    <row r="74" spans="1:119" x14ac:dyDescent="0.3"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H74" s="104"/>
      <c r="AI74" s="104"/>
      <c r="AJ74" s="104"/>
      <c r="AK74" s="104"/>
      <c r="AL74" s="104"/>
      <c r="AM74" s="104"/>
      <c r="AN74" s="104"/>
      <c r="AO74" s="104"/>
      <c r="AP74" s="104"/>
      <c r="AQ74" s="104"/>
      <c r="AR74" s="104"/>
      <c r="AS74" s="104"/>
    </row>
    <row r="75" spans="1:119" x14ac:dyDescent="0.3"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H75" s="104"/>
      <c r="AI75" s="104"/>
      <c r="AJ75" s="104"/>
      <c r="AK75" s="104"/>
      <c r="AL75" s="104"/>
      <c r="AM75" s="104"/>
      <c r="AN75" s="104"/>
      <c r="AO75" s="104"/>
      <c r="AP75" s="104"/>
      <c r="AQ75" s="104"/>
      <c r="AR75" s="104"/>
      <c r="AS75" s="104"/>
    </row>
    <row r="76" spans="1:119" x14ac:dyDescent="0.3"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1"/>
      <c r="AD76" s="101"/>
      <c r="AH76" s="104"/>
      <c r="AI76" s="104"/>
      <c r="AJ76" s="104"/>
      <c r="AK76" s="104"/>
      <c r="AL76" s="104"/>
      <c r="AM76" s="104"/>
      <c r="AN76" s="104"/>
      <c r="AO76" s="104"/>
      <c r="AP76" s="104"/>
      <c r="AQ76" s="104"/>
      <c r="AR76" s="104"/>
      <c r="AS76" s="104"/>
    </row>
    <row r="77" spans="1:119" x14ac:dyDescent="0.3">
      <c r="S77" s="101"/>
      <c r="T77" s="101"/>
      <c r="U77" s="101"/>
      <c r="V77" s="101"/>
      <c r="W77" s="101"/>
      <c r="X77" s="101"/>
      <c r="Y77" s="101"/>
      <c r="Z77" s="101"/>
      <c r="AA77" s="101"/>
      <c r="AB77" s="101"/>
      <c r="AC77" s="101"/>
      <c r="AD77" s="101"/>
      <c r="AH77" s="104"/>
      <c r="AI77" s="104"/>
      <c r="AJ77" s="104"/>
      <c r="AK77" s="104"/>
      <c r="AL77" s="104"/>
      <c r="AM77" s="104"/>
      <c r="AN77" s="104"/>
      <c r="AO77" s="104"/>
      <c r="AP77" s="104"/>
      <c r="AQ77" s="104"/>
      <c r="AR77" s="104"/>
      <c r="AS77" s="104"/>
    </row>
    <row r="78" spans="1:119" x14ac:dyDescent="0.3">
      <c r="S78" s="101"/>
      <c r="T78" s="101"/>
      <c r="U78" s="101"/>
      <c r="V78" s="101"/>
      <c r="W78" s="101"/>
      <c r="X78" s="101"/>
      <c r="Y78" s="101"/>
      <c r="Z78" s="101"/>
      <c r="AA78" s="101"/>
      <c r="AB78" s="101"/>
      <c r="AC78" s="101"/>
      <c r="AD78" s="101"/>
      <c r="AH78" s="104"/>
      <c r="AI78" s="104"/>
      <c r="AJ78" s="104"/>
      <c r="AK78" s="104"/>
      <c r="AL78" s="104"/>
      <c r="AM78" s="104"/>
      <c r="AN78" s="104"/>
      <c r="AO78" s="104"/>
      <c r="AP78" s="104"/>
      <c r="AQ78" s="104"/>
      <c r="AR78" s="104"/>
      <c r="AS78" s="104"/>
    </row>
    <row r="79" spans="1:119" x14ac:dyDescent="0.3">
      <c r="S79" s="101"/>
      <c r="T79" s="101"/>
      <c r="U79" s="101"/>
      <c r="V79" s="101"/>
      <c r="W79" s="101"/>
      <c r="X79" s="101"/>
      <c r="Y79" s="101"/>
      <c r="Z79" s="101"/>
      <c r="AA79" s="101"/>
      <c r="AB79" s="101"/>
      <c r="AC79" s="101"/>
      <c r="AD79" s="101"/>
      <c r="AH79" s="104"/>
      <c r="AI79" s="104"/>
      <c r="AJ79" s="104"/>
      <c r="AK79" s="104"/>
      <c r="AL79" s="104"/>
      <c r="AM79" s="104"/>
      <c r="AN79" s="104"/>
      <c r="AO79" s="104"/>
      <c r="AP79" s="104"/>
      <c r="AQ79" s="104"/>
      <c r="AR79" s="104"/>
      <c r="AS79" s="104"/>
      <c r="AT79" s="104"/>
      <c r="AU79" s="104"/>
      <c r="AV79" s="104"/>
      <c r="AW79" s="104"/>
      <c r="AX79" s="104"/>
      <c r="AY79" s="104"/>
      <c r="AZ79" s="104"/>
      <c r="BA79" s="104"/>
      <c r="BB79" s="104"/>
      <c r="BC79" s="104"/>
      <c r="BD79" s="104"/>
      <c r="BE79" s="104"/>
      <c r="BF79" s="104"/>
      <c r="BG79" s="104"/>
      <c r="BH79" s="104"/>
      <c r="BI79" s="104"/>
      <c r="BJ79" s="104"/>
      <c r="BK79" s="104"/>
      <c r="BL79" s="104"/>
      <c r="BM79" s="104"/>
      <c r="BN79" s="104"/>
      <c r="BO79" s="104"/>
      <c r="BP79" s="104"/>
      <c r="BQ79" s="104"/>
      <c r="BR79" s="104"/>
      <c r="BS79" s="104"/>
      <c r="BT79" s="104"/>
      <c r="BU79" s="104"/>
      <c r="BV79" s="104"/>
      <c r="BW79" s="104"/>
      <c r="BX79" s="104"/>
      <c r="BY79" s="104"/>
      <c r="BZ79" s="104"/>
      <c r="CA79" s="104"/>
      <c r="CB79" s="104"/>
      <c r="CC79" s="104"/>
      <c r="CD79" s="104"/>
      <c r="CE79" s="104"/>
      <c r="CF79" s="104"/>
      <c r="CG79" s="104"/>
      <c r="CH79" s="104"/>
      <c r="CI79" s="104"/>
      <c r="CJ79" s="104"/>
      <c r="CK79" s="104"/>
      <c r="CL79" s="104"/>
      <c r="CM79" s="104"/>
      <c r="CN79" s="104"/>
      <c r="CO79" s="104"/>
      <c r="CP79" s="104"/>
      <c r="CQ79" s="104"/>
      <c r="CR79" s="104"/>
      <c r="CS79" s="104"/>
      <c r="CT79" s="104"/>
      <c r="CU79" s="104"/>
      <c r="CV79" s="104"/>
      <c r="CW79" s="104"/>
      <c r="CX79" s="104"/>
      <c r="CY79" s="104"/>
      <c r="CZ79" s="104"/>
      <c r="DA79" s="104"/>
      <c r="DB79" s="104"/>
      <c r="DC79" s="104"/>
      <c r="DD79" s="104"/>
      <c r="DE79" s="104"/>
      <c r="DF79" s="104"/>
      <c r="DG79" s="104"/>
      <c r="DH79" s="104"/>
      <c r="DI79" s="104"/>
      <c r="DJ79" s="104"/>
      <c r="DK79" s="104"/>
      <c r="DL79" s="104"/>
      <c r="DM79" s="104"/>
      <c r="DN79" s="104"/>
      <c r="DO79" s="104"/>
    </row>
    <row r="80" spans="1:119" s="6" customFormat="1" x14ac:dyDescent="0.3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104"/>
      <c r="AT80" s="104"/>
      <c r="AU80" s="104"/>
      <c r="AV80" s="104"/>
      <c r="AW80" s="104"/>
      <c r="AX80" s="104"/>
      <c r="AY80" s="104"/>
      <c r="AZ80" s="104"/>
      <c r="BA80" s="104"/>
      <c r="BB80" s="104"/>
      <c r="BC80" s="104"/>
      <c r="BD80" s="104"/>
      <c r="BE80" s="104"/>
      <c r="BF80" s="104"/>
      <c r="BG80" s="104"/>
      <c r="BH80" s="104"/>
      <c r="BI80" s="104"/>
      <c r="BJ80" s="104"/>
      <c r="BK80" s="104"/>
      <c r="BL80" s="104"/>
      <c r="BM80" s="104"/>
      <c r="BN80" s="104"/>
      <c r="BO80" s="104"/>
      <c r="BP80" s="104"/>
      <c r="BQ80" s="104"/>
      <c r="BR80" s="104"/>
      <c r="BS80" s="104"/>
      <c r="BT80" s="104"/>
      <c r="BU80" s="104"/>
      <c r="BV80" s="104"/>
      <c r="BW80" s="104"/>
      <c r="BX80" s="104"/>
      <c r="BY80" s="104"/>
      <c r="BZ80" s="104"/>
      <c r="CA80" s="104"/>
      <c r="CB80" s="104"/>
      <c r="CC80" s="104"/>
      <c r="CD80" s="104"/>
      <c r="CE80" s="104"/>
      <c r="CF80" s="104"/>
      <c r="CG80" s="104"/>
      <c r="CH80" s="104"/>
      <c r="CI80" s="104"/>
      <c r="CJ80" s="104"/>
      <c r="CK80" s="104"/>
      <c r="CL80" s="104"/>
      <c r="CM80" s="104"/>
      <c r="CN80" s="104"/>
      <c r="CO80" s="104"/>
      <c r="CP80" s="104"/>
      <c r="CQ80" s="104"/>
      <c r="CR80" s="104"/>
      <c r="CS80" s="104"/>
      <c r="CT80" s="104"/>
      <c r="CU80" s="104"/>
      <c r="CV80" s="104"/>
      <c r="CW80" s="104"/>
      <c r="CX80" s="104"/>
      <c r="CY80" s="104"/>
      <c r="CZ80" s="104"/>
      <c r="DA80" s="104"/>
      <c r="DB80" s="104"/>
      <c r="DC80" s="104"/>
      <c r="DD80" s="104"/>
      <c r="DE80" s="104"/>
      <c r="DF80" s="104"/>
      <c r="DG80" s="104"/>
      <c r="DH80" s="104"/>
      <c r="DI80" s="104"/>
      <c r="DJ80" s="104"/>
      <c r="DK80" s="104"/>
      <c r="DL80" s="104"/>
      <c r="DM80" s="104"/>
      <c r="DN80" s="104"/>
      <c r="DO80" s="104"/>
    </row>
    <row r="81" spans="1:119" s="6" customFormat="1" x14ac:dyDescent="0.3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104"/>
      <c r="AT81" s="104"/>
      <c r="AU81" s="104"/>
      <c r="AV81" s="104"/>
      <c r="AW81" s="104"/>
      <c r="AX81" s="104"/>
      <c r="AY81" s="104"/>
      <c r="AZ81" s="104"/>
      <c r="BA81" s="104"/>
      <c r="BB81" s="104"/>
      <c r="BC81" s="104"/>
      <c r="BD81" s="104"/>
      <c r="BE81" s="104"/>
      <c r="BF81" s="104"/>
      <c r="BG81" s="104"/>
      <c r="BH81" s="104"/>
      <c r="BI81" s="104"/>
      <c r="BJ81" s="104"/>
      <c r="BK81" s="104"/>
      <c r="BL81" s="104"/>
      <c r="BM81" s="104"/>
      <c r="BN81" s="104"/>
      <c r="BO81" s="104"/>
      <c r="BP81" s="104"/>
      <c r="BQ81" s="104"/>
      <c r="BR81" s="104"/>
      <c r="BS81" s="104"/>
      <c r="BT81" s="104"/>
      <c r="BU81" s="104"/>
      <c r="BV81" s="104"/>
      <c r="BW81" s="104"/>
      <c r="BX81" s="104"/>
      <c r="BY81" s="104"/>
      <c r="BZ81" s="104"/>
      <c r="CA81" s="104"/>
      <c r="CB81" s="104"/>
      <c r="CC81" s="104"/>
      <c r="CD81" s="104"/>
      <c r="CE81" s="104"/>
      <c r="CF81" s="104"/>
      <c r="CG81" s="104"/>
      <c r="CH81" s="104"/>
      <c r="CI81" s="104"/>
      <c r="CJ81" s="104"/>
      <c r="CK81" s="104"/>
      <c r="CL81" s="104"/>
      <c r="CM81" s="104"/>
      <c r="CN81" s="104"/>
      <c r="CO81" s="104"/>
      <c r="CP81" s="104"/>
      <c r="CQ81" s="104"/>
      <c r="CR81" s="104"/>
      <c r="CS81" s="104"/>
      <c r="CT81" s="104"/>
      <c r="CU81" s="104"/>
      <c r="CV81" s="104"/>
      <c r="CW81" s="104"/>
      <c r="CX81" s="104"/>
      <c r="CY81" s="104"/>
      <c r="CZ81" s="104"/>
      <c r="DA81" s="104"/>
      <c r="DB81" s="104"/>
      <c r="DC81" s="104"/>
      <c r="DD81" s="104"/>
      <c r="DE81" s="104"/>
      <c r="DF81" s="104"/>
      <c r="DG81" s="104"/>
      <c r="DH81" s="104"/>
      <c r="DI81" s="104"/>
      <c r="DJ81" s="104"/>
      <c r="DK81" s="104"/>
      <c r="DL81" s="104"/>
      <c r="DM81" s="104"/>
      <c r="DN81" s="104"/>
      <c r="DO81" s="104"/>
    </row>
    <row r="82" spans="1:119" s="6" customFormat="1" x14ac:dyDescent="0.3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104"/>
      <c r="AT82" s="104"/>
      <c r="AU82" s="104"/>
      <c r="AV82" s="104"/>
      <c r="AW82" s="104"/>
      <c r="AX82" s="104"/>
      <c r="AY82" s="104"/>
      <c r="AZ82" s="104"/>
      <c r="BA82" s="104"/>
      <c r="BB82" s="104"/>
      <c r="BC82" s="104"/>
      <c r="BD82" s="104"/>
      <c r="BE82" s="104"/>
      <c r="BF82" s="104"/>
      <c r="BG82" s="104"/>
      <c r="BH82" s="104"/>
      <c r="BI82" s="104"/>
      <c r="BJ82" s="104"/>
      <c r="BK82" s="104"/>
      <c r="BL82" s="104"/>
      <c r="BM82" s="104"/>
      <c r="BN82" s="104"/>
      <c r="BO82" s="104"/>
      <c r="BP82" s="104"/>
      <c r="BQ82" s="104"/>
      <c r="BR82" s="104"/>
      <c r="BS82" s="104"/>
      <c r="BT82" s="104"/>
      <c r="BU82" s="104"/>
      <c r="BV82" s="104"/>
      <c r="BW82" s="104"/>
      <c r="BX82" s="104"/>
      <c r="BY82" s="104"/>
      <c r="BZ82" s="104"/>
      <c r="CA82" s="104"/>
      <c r="CB82" s="104"/>
      <c r="CC82" s="104"/>
      <c r="CD82" s="104"/>
      <c r="CE82" s="104"/>
      <c r="CF82" s="104"/>
      <c r="CG82" s="104"/>
      <c r="CH82" s="104"/>
      <c r="CI82" s="104"/>
      <c r="CJ82" s="104"/>
      <c r="CK82" s="104"/>
      <c r="CL82" s="104"/>
      <c r="CM82" s="104"/>
      <c r="CN82" s="104"/>
      <c r="CO82" s="104"/>
      <c r="CP82" s="104"/>
      <c r="CQ82" s="104"/>
      <c r="CR82" s="104"/>
      <c r="CS82" s="104"/>
      <c r="CT82" s="104"/>
      <c r="CU82" s="104"/>
      <c r="CV82" s="104"/>
      <c r="CW82" s="104"/>
      <c r="CX82" s="104"/>
      <c r="CY82" s="104"/>
      <c r="CZ82" s="104"/>
      <c r="DA82" s="104"/>
      <c r="DB82" s="104"/>
      <c r="DC82" s="104"/>
      <c r="DD82" s="104"/>
      <c r="DE82" s="104"/>
      <c r="DF82" s="104"/>
      <c r="DG82" s="104"/>
      <c r="DH82" s="104"/>
      <c r="DI82" s="104"/>
      <c r="DJ82" s="104"/>
      <c r="DK82" s="104"/>
      <c r="DL82" s="104"/>
      <c r="DM82" s="104"/>
      <c r="DN82" s="104"/>
      <c r="DO82" s="104"/>
    </row>
    <row r="83" spans="1:119" s="6" customFormat="1" x14ac:dyDescent="0.3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104"/>
      <c r="AT83" s="104"/>
      <c r="AU83" s="104"/>
      <c r="AV83" s="104"/>
      <c r="AW83" s="104"/>
      <c r="AX83" s="104"/>
      <c r="AY83" s="104"/>
      <c r="AZ83" s="104"/>
      <c r="BA83" s="104"/>
      <c r="BB83" s="104"/>
      <c r="BC83" s="104"/>
      <c r="BD83" s="104"/>
      <c r="BE83" s="104"/>
      <c r="BF83" s="104"/>
      <c r="BG83" s="104"/>
      <c r="BH83" s="104"/>
      <c r="BI83" s="104"/>
      <c r="BJ83" s="104"/>
      <c r="BK83" s="104"/>
      <c r="BL83" s="104"/>
      <c r="BM83" s="104"/>
      <c r="BN83" s="104"/>
      <c r="BO83" s="104"/>
      <c r="BP83" s="104"/>
      <c r="BQ83" s="104"/>
      <c r="BR83" s="104"/>
      <c r="BS83" s="104"/>
      <c r="BT83" s="104"/>
      <c r="BU83" s="104"/>
      <c r="BV83" s="104"/>
      <c r="BW83" s="104"/>
      <c r="BX83" s="104"/>
      <c r="BY83" s="104"/>
      <c r="BZ83" s="104"/>
      <c r="CA83" s="104"/>
      <c r="CB83" s="104"/>
      <c r="CC83" s="104"/>
      <c r="CD83" s="104"/>
      <c r="CE83" s="104"/>
      <c r="CF83" s="104"/>
      <c r="CG83" s="104"/>
      <c r="CH83" s="104"/>
      <c r="CI83" s="104"/>
      <c r="CJ83" s="104"/>
      <c r="CK83" s="104"/>
      <c r="CL83" s="104"/>
      <c r="CM83" s="104"/>
      <c r="CN83" s="104"/>
      <c r="CO83" s="104"/>
      <c r="CP83" s="104"/>
      <c r="CQ83" s="104"/>
      <c r="CR83" s="104"/>
      <c r="CS83" s="104"/>
      <c r="CT83" s="104"/>
      <c r="CU83" s="104"/>
      <c r="CV83" s="104"/>
      <c r="CW83" s="104"/>
      <c r="CX83" s="104"/>
      <c r="CY83" s="104"/>
      <c r="CZ83" s="104"/>
      <c r="DA83" s="104"/>
      <c r="DB83" s="104"/>
      <c r="DC83" s="104"/>
      <c r="DD83" s="104"/>
      <c r="DE83" s="104"/>
      <c r="DF83" s="104"/>
      <c r="DG83" s="104"/>
      <c r="DH83" s="104"/>
      <c r="DI83" s="104"/>
      <c r="DJ83" s="104"/>
      <c r="DK83" s="104"/>
      <c r="DL83" s="104"/>
      <c r="DM83" s="104"/>
      <c r="DN83" s="104"/>
      <c r="DO83" s="104"/>
    </row>
    <row r="84" spans="1:119" x14ac:dyDescent="0.3">
      <c r="S84" s="101"/>
      <c r="T84" s="101"/>
      <c r="U84" s="101"/>
      <c r="V84" s="101"/>
      <c r="W84" s="101"/>
      <c r="X84" s="101"/>
      <c r="Y84" s="101"/>
      <c r="Z84" s="101"/>
      <c r="AA84" s="101"/>
      <c r="AB84" s="101"/>
      <c r="AC84" s="101"/>
      <c r="AD84" s="101"/>
      <c r="AS84" s="104"/>
      <c r="AT84" s="104"/>
      <c r="AU84" s="104"/>
      <c r="AV84" s="104"/>
      <c r="AW84" s="104"/>
      <c r="AX84" s="104"/>
      <c r="AY84" s="104"/>
      <c r="AZ84" s="104"/>
      <c r="BA84" s="104"/>
      <c r="BB84" s="104"/>
      <c r="BC84" s="104"/>
      <c r="BD84" s="104"/>
      <c r="BE84" s="104"/>
      <c r="BF84" s="104"/>
      <c r="BG84" s="104"/>
      <c r="BH84" s="104"/>
      <c r="BI84" s="104"/>
      <c r="BJ84" s="104"/>
      <c r="BK84" s="104"/>
      <c r="BL84" s="104"/>
      <c r="BM84" s="104"/>
      <c r="BN84" s="104"/>
      <c r="BO84" s="104"/>
      <c r="BP84" s="104"/>
      <c r="BQ84" s="104"/>
      <c r="BR84" s="104"/>
      <c r="BS84" s="104"/>
      <c r="BT84" s="104"/>
      <c r="BU84" s="104"/>
      <c r="BV84" s="104"/>
      <c r="BW84" s="104"/>
      <c r="BX84" s="104"/>
      <c r="BY84" s="104"/>
      <c r="BZ84" s="104"/>
      <c r="CA84" s="104"/>
      <c r="CB84" s="104"/>
      <c r="CC84" s="104"/>
      <c r="CD84" s="104"/>
      <c r="CE84" s="104"/>
      <c r="CF84" s="104"/>
      <c r="CG84" s="104"/>
      <c r="CH84" s="104"/>
      <c r="CI84" s="104"/>
      <c r="CJ84" s="104"/>
      <c r="CK84" s="104"/>
      <c r="CL84" s="104"/>
      <c r="CM84" s="104"/>
      <c r="CN84" s="104"/>
      <c r="CO84" s="104"/>
      <c r="CP84" s="104"/>
      <c r="CQ84" s="104"/>
      <c r="CR84" s="104"/>
      <c r="CS84" s="104"/>
      <c r="CT84" s="104"/>
      <c r="CU84" s="104"/>
      <c r="CV84" s="104"/>
      <c r="CW84" s="104"/>
      <c r="CX84" s="104"/>
      <c r="CY84" s="104"/>
      <c r="CZ84" s="104"/>
      <c r="DA84" s="104"/>
      <c r="DB84" s="104"/>
      <c r="DC84" s="104"/>
      <c r="DD84" s="104"/>
      <c r="DE84" s="104"/>
      <c r="DF84" s="104"/>
      <c r="DG84" s="104"/>
      <c r="DH84" s="104"/>
      <c r="DI84" s="104"/>
      <c r="DJ84" s="104"/>
      <c r="DK84" s="104"/>
      <c r="DL84" s="104"/>
      <c r="DM84" s="104"/>
      <c r="DN84" s="104"/>
      <c r="DO84" s="104"/>
    </row>
    <row r="85" spans="1:119" x14ac:dyDescent="0.3">
      <c r="AS85" s="104"/>
      <c r="AT85" s="104"/>
      <c r="AU85" s="104"/>
      <c r="AV85" s="104"/>
      <c r="AW85" s="104"/>
      <c r="AX85" s="104"/>
      <c r="AY85" s="104"/>
      <c r="AZ85" s="104"/>
      <c r="BA85" s="104"/>
      <c r="BB85" s="104"/>
      <c r="BC85" s="104"/>
      <c r="BD85" s="104"/>
      <c r="BE85" s="104"/>
      <c r="BF85" s="104"/>
      <c r="BG85" s="104"/>
      <c r="BH85" s="104"/>
      <c r="BI85" s="104"/>
      <c r="BJ85" s="104"/>
      <c r="BK85" s="104"/>
      <c r="BL85" s="104"/>
      <c r="BM85" s="104"/>
      <c r="BN85" s="104"/>
      <c r="BO85" s="104"/>
      <c r="BP85" s="104"/>
      <c r="BQ85" s="104"/>
      <c r="BR85" s="104"/>
      <c r="BS85" s="104"/>
      <c r="BT85" s="104"/>
      <c r="BU85" s="104"/>
      <c r="BV85" s="104"/>
      <c r="BW85" s="104"/>
      <c r="BX85" s="104"/>
      <c r="BY85" s="104"/>
      <c r="BZ85" s="104"/>
      <c r="CA85" s="104"/>
      <c r="CB85" s="104"/>
      <c r="CC85" s="104"/>
      <c r="CD85" s="104"/>
      <c r="CE85" s="104"/>
      <c r="CF85" s="104"/>
      <c r="CG85" s="104"/>
      <c r="CH85" s="104"/>
      <c r="CI85" s="104"/>
      <c r="CJ85" s="104"/>
      <c r="CK85" s="104"/>
      <c r="CL85" s="104"/>
      <c r="CM85" s="104"/>
      <c r="CN85" s="104"/>
      <c r="CO85" s="104"/>
      <c r="CP85" s="104"/>
      <c r="CQ85" s="104"/>
      <c r="CR85" s="104"/>
      <c r="CS85" s="104"/>
      <c r="CT85" s="104"/>
      <c r="CU85" s="104"/>
      <c r="CV85" s="104"/>
      <c r="CW85" s="104"/>
      <c r="CX85" s="104"/>
      <c r="CY85" s="104"/>
      <c r="CZ85" s="104"/>
      <c r="DA85" s="104"/>
      <c r="DB85" s="104"/>
      <c r="DC85" s="104"/>
      <c r="DD85" s="104"/>
      <c r="DE85" s="104"/>
      <c r="DF85" s="104"/>
      <c r="DG85" s="104"/>
      <c r="DH85" s="104"/>
      <c r="DI85" s="104"/>
      <c r="DJ85" s="104"/>
      <c r="DK85" s="104"/>
      <c r="DL85" s="104"/>
      <c r="DM85" s="104"/>
      <c r="DN85" s="104"/>
      <c r="DO85" s="104"/>
    </row>
    <row r="87" spans="1:119" x14ac:dyDescent="0.3">
      <c r="B87" s="116" t="s">
        <v>10</v>
      </c>
      <c r="C87" s="102" t="s">
        <v>56</v>
      </c>
      <c r="D87" s="102" t="s">
        <v>119</v>
      </c>
      <c r="E87" s="102" t="s">
        <v>32</v>
      </c>
    </row>
    <row r="88" spans="1:119" x14ac:dyDescent="0.3">
      <c r="B88" s="114" t="s">
        <v>12</v>
      </c>
      <c r="C88" s="117">
        <v>15175329.373336557</v>
      </c>
      <c r="D88" s="118">
        <v>5740964</v>
      </c>
      <c r="E88" s="117">
        <v>2.6379753058601518</v>
      </c>
    </row>
    <row r="89" spans="1:119" x14ac:dyDescent="0.3">
      <c r="B89" s="114" t="s">
        <v>13</v>
      </c>
      <c r="C89" s="117">
        <v>18719340.663651247</v>
      </c>
      <c r="D89" s="118">
        <v>6647305</v>
      </c>
      <c r="E89" s="117">
        <v>2.8144487056189416</v>
      </c>
    </row>
    <row r="90" spans="1:119" x14ac:dyDescent="0.3">
      <c r="B90" s="114" t="s">
        <v>14</v>
      </c>
      <c r="C90" s="117">
        <v>21852447.628688846</v>
      </c>
      <c r="D90" s="118">
        <v>6802422</v>
      </c>
      <c r="E90" s="117">
        <v>3.2091579741472382</v>
      </c>
    </row>
    <row r="91" spans="1:119" x14ac:dyDescent="0.3">
      <c r="B91" s="114" t="s">
        <v>11</v>
      </c>
      <c r="C91" s="117">
        <v>55747117.665676668</v>
      </c>
      <c r="D91" s="118">
        <v>19190691</v>
      </c>
      <c r="E91" s="117">
        <v>2.8871939952087775</v>
      </c>
    </row>
    <row r="94" spans="1:119" x14ac:dyDescent="0.3">
      <c r="B94" s="6" t="s">
        <v>17</v>
      </c>
      <c r="C94" s="6" t="s">
        <v>0</v>
      </c>
      <c r="D94" s="6" t="s">
        <v>118</v>
      </c>
      <c r="E94" s="6" t="s">
        <v>32</v>
      </c>
    </row>
    <row r="95" spans="1:119" x14ac:dyDescent="0.3">
      <c r="B95" s="102">
        <v>2021</v>
      </c>
      <c r="C95" s="266">
        <v>15175329.373336557</v>
      </c>
      <c r="D95" s="266">
        <v>5740964</v>
      </c>
      <c r="E95" s="117">
        <v>2.6379753058601518</v>
      </c>
    </row>
    <row r="96" spans="1:119" x14ac:dyDescent="0.3">
      <c r="B96" s="102">
        <v>2022</v>
      </c>
      <c r="C96" s="266">
        <v>18719340.663651247</v>
      </c>
      <c r="D96" s="266">
        <v>6647305</v>
      </c>
      <c r="E96" s="117">
        <v>2.8144487056189416</v>
      </c>
    </row>
    <row r="97" spans="2:5" x14ac:dyDescent="0.3">
      <c r="B97" s="102">
        <v>2023</v>
      </c>
      <c r="C97" s="266">
        <v>21852447.628688846</v>
      </c>
      <c r="D97" s="266">
        <v>6802422</v>
      </c>
      <c r="E97" s="117">
        <v>3.2091579741472382</v>
      </c>
    </row>
    <row r="98" spans="2:5" x14ac:dyDescent="0.3">
      <c r="B98" s="6" t="s">
        <v>18</v>
      </c>
      <c r="C98" s="267">
        <v>55747117.665676668</v>
      </c>
      <c r="D98" s="267">
        <v>19190691</v>
      </c>
      <c r="E98" s="21">
        <v>2.8871939952087775</v>
      </c>
    </row>
  </sheetData>
  <mergeCells count="6">
    <mergeCell ref="Z3:AC3"/>
    <mergeCell ref="C3:F3"/>
    <mergeCell ref="K3:N3"/>
    <mergeCell ref="AH3:AK3"/>
    <mergeCell ref="AO3:AR3"/>
    <mergeCell ref="S3:V3"/>
  </mergeCells>
  <hyperlinks>
    <hyperlink ref="B1" location="Index!A1" display="Back to index" xr:uid="{3D1032A3-FDA8-4ED0-93A0-FA0ACEB6BE9C}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BC2EF-5954-4D2D-81D2-60D45F5FCD54}">
  <dimension ref="A1:AD184"/>
  <sheetViews>
    <sheetView topLeftCell="A52" zoomScale="90" zoomScaleNormal="90" workbookViewId="0">
      <selection activeCell="A60" sqref="A60"/>
    </sheetView>
  </sheetViews>
  <sheetFormatPr defaultRowHeight="14.4" x14ac:dyDescent="0.3"/>
  <cols>
    <col min="1" max="1" width="8.88671875" style="22"/>
    <col min="2" max="2" width="36.88671875" style="48" customWidth="1"/>
    <col min="3" max="3" width="20.5546875" style="48" customWidth="1"/>
    <col min="4" max="4" width="21" style="48" customWidth="1"/>
    <col min="5" max="5" width="18.5546875" style="48" bestFit="1" customWidth="1"/>
    <col min="6" max="6" width="17.5546875" style="48" bestFit="1" customWidth="1"/>
    <col min="7" max="7" width="26.88671875" style="48" customWidth="1"/>
    <col min="8" max="8" width="40.6640625" style="48" bestFit="1" customWidth="1"/>
    <col min="9" max="9" width="45.109375" style="48" bestFit="1" customWidth="1"/>
    <col min="10" max="10" width="55" style="48" bestFit="1" customWidth="1"/>
    <col min="11" max="11" width="44.5546875" style="48" bestFit="1" customWidth="1"/>
    <col min="12" max="22" width="23.109375" style="48" customWidth="1"/>
    <col min="23" max="23" width="20.77734375" style="48" bestFit="1" customWidth="1"/>
    <col min="24" max="25" width="19.44140625" style="48" bestFit="1" customWidth="1"/>
    <col min="26" max="26" width="19.109375" style="48" bestFit="1" customWidth="1"/>
    <col min="27" max="30" width="23.109375" style="48" customWidth="1"/>
    <col min="31" max="16384" width="8.88671875" style="22"/>
  </cols>
  <sheetData>
    <row r="1" spans="1:28" x14ac:dyDescent="0.3">
      <c r="A1" s="56" t="s">
        <v>55</v>
      </c>
      <c r="Y1" s="82"/>
      <c r="Z1" s="82"/>
      <c r="AA1" s="82"/>
    </row>
    <row r="2" spans="1:28" x14ac:dyDescent="0.3">
      <c r="Y2" s="121"/>
      <c r="Z2" s="121"/>
      <c r="AA2" s="121"/>
    </row>
    <row r="3" spans="1:28" ht="28.8" x14ac:dyDescent="0.3">
      <c r="B3" s="1" t="s">
        <v>5</v>
      </c>
      <c r="C3" s="1" t="s">
        <v>0</v>
      </c>
      <c r="D3" s="1" t="s">
        <v>118</v>
      </c>
      <c r="E3" s="1" t="s">
        <v>146</v>
      </c>
      <c r="F3" s="1" t="s">
        <v>1</v>
      </c>
      <c r="G3" s="1" t="s">
        <v>120</v>
      </c>
      <c r="H3" s="1" t="s">
        <v>121</v>
      </c>
      <c r="I3" s="1" t="s">
        <v>122</v>
      </c>
      <c r="J3" s="1" t="s">
        <v>137</v>
      </c>
      <c r="K3" s="1" t="s">
        <v>138</v>
      </c>
      <c r="L3" s="1" t="s">
        <v>139</v>
      </c>
      <c r="M3" s="1" t="s">
        <v>142</v>
      </c>
      <c r="N3" s="1" t="s">
        <v>143</v>
      </c>
      <c r="O3" s="1" t="s">
        <v>144</v>
      </c>
      <c r="P3" s="1" t="s">
        <v>124</v>
      </c>
      <c r="Q3" s="1" t="s">
        <v>124</v>
      </c>
      <c r="R3" s="1" t="s">
        <v>125</v>
      </c>
      <c r="S3" s="1" t="s">
        <v>126</v>
      </c>
      <c r="T3" s="1" t="s">
        <v>128</v>
      </c>
      <c r="U3" s="1" t="s">
        <v>129</v>
      </c>
      <c r="V3" s="46" t="s">
        <v>130</v>
      </c>
      <c r="W3" s="119" t="s">
        <v>148</v>
      </c>
      <c r="X3" s="119" t="s">
        <v>149</v>
      </c>
      <c r="Y3" s="119" t="s">
        <v>150</v>
      </c>
      <c r="Z3" s="46" t="s">
        <v>147</v>
      </c>
      <c r="AA3" s="120" t="s">
        <v>151</v>
      </c>
      <c r="AB3" s="120" t="s">
        <v>152</v>
      </c>
    </row>
    <row r="4" spans="1:28" x14ac:dyDescent="0.3">
      <c r="B4" s="49">
        <v>44197</v>
      </c>
      <c r="C4" s="27">
        <v>1014326.13624745</v>
      </c>
      <c r="D4" s="27">
        <v>383756</v>
      </c>
      <c r="E4" s="52" t="s">
        <v>3</v>
      </c>
      <c r="F4" s="28">
        <v>2.6431538171323599</v>
      </c>
      <c r="G4" s="27">
        <v>6581.4599999999991</v>
      </c>
      <c r="H4" s="27">
        <v>2203</v>
      </c>
      <c r="I4" s="28">
        <v>2.9874988651838397</v>
      </c>
      <c r="J4" s="27">
        <v>93772.800694499005</v>
      </c>
      <c r="K4" s="27">
        <v>29367</v>
      </c>
      <c r="L4" s="28">
        <v>3.19313517534985</v>
      </c>
      <c r="M4" s="27">
        <v>7644.9590798791196</v>
      </c>
      <c r="N4" s="27">
        <v>2528</v>
      </c>
      <c r="O4" s="28">
        <v>3.0241135600787699</v>
      </c>
      <c r="P4" s="27">
        <v>43850.946156404403</v>
      </c>
      <c r="Q4" s="27">
        <v>22941</v>
      </c>
      <c r="R4" s="28">
        <v>1.9114662027114999</v>
      </c>
      <c r="S4" s="27">
        <v>148492.82622298101</v>
      </c>
      <c r="T4" s="27">
        <v>41051</v>
      </c>
      <c r="U4" s="28">
        <v>3.6172767100187899</v>
      </c>
      <c r="V4" s="52">
        <v>4.1799999999999997E-2</v>
      </c>
      <c r="W4" s="52" t="s">
        <v>3</v>
      </c>
      <c r="X4" s="52" t="s">
        <v>3</v>
      </c>
      <c r="Y4" s="52" t="s">
        <v>3</v>
      </c>
      <c r="Z4" s="52" t="s">
        <v>3</v>
      </c>
      <c r="AA4" s="52" t="s">
        <v>3</v>
      </c>
      <c r="AB4" s="28" t="s">
        <v>3</v>
      </c>
    </row>
    <row r="5" spans="1:28" x14ac:dyDescent="0.3">
      <c r="B5" s="49">
        <v>44228</v>
      </c>
      <c r="C5" s="27">
        <v>925841.75077642896</v>
      </c>
      <c r="D5" s="27">
        <v>367705</v>
      </c>
      <c r="E5" s="52" t="s">
        <v>3</v>
      </c>
      <c r="F5" s="28">
        <v>2.51789274221571</v>
      </c>
      <c r="G5" s="27">
        <v>8064.6600000000071</v>
      </c>
      <c r="H5" s="27">
        <v>2624</v>
      </c>
      <c r="I5" s="28">
        <v>3.0734222560975635</v>
      </c>
      <c r="J5" s="27">
        <v>90543.949693340794</v>
      </c>
      <c r="K5" s="27">
        <v>28953</v>
      </c>
      <c r="L5" s="28">
        <v>3.1272735016523598</v>
      </c>
      <c r="M5" s="27">
        <v>8732.7348925793194</v>
      </c>
      <c r="N5" s="27">
        <v>2930</v>
      </c>
      <c r="O5" s="28">
        <v>2.98045559473697</v>
      </c>
      <c r="P5" s="27">
        <v>43275.460809919103</v>
      </c>
      <c r="Q5" s="27">
        <v>22536</v>
      </c>
      <c r="R5" s="28">
        <v>1.9202813635924301</v>
      </c>
      <c r="S5" s="27">
        <v>117547.85286226599</v>
      </c>
      <c r="T5" s="27">
        <v>32437</v>
      </c>
      <c r="U5" s="28">
        <v>3.6238817665710599</v>
      </c>
      <c r="V5" s="52">
        <v>3.8699999999999998E-2</v>
      </c>
      <c r="W5" s="52" t="s">
        <v>3</v>
      </c>
      <c r="X5" s="52" t="s">
        <v>3</v>
      </c>
      <c r="Y5" s="52" t="s">
        <v>3</v>
      </c>
      <c r="Z5" s="52" t="s">
        <v>3</v>
      </c>
      <c r="AA5" s="52" t="s">
        <v>3</v>
      </c>
      <c r="AB5" s="28" t="s">
        <v>3</v>
      </c>
    </row>
    <row r="6" spans="1:28" x14ac:dyDescent="0.3">
      <c r="B6" s="49">
        <v>44256</v>
      </c>
      <c r="C6" s="27">
        <v>1097929.6380359</v>
      </c>
      <c r="D6" s="27">
        <v>442299</v>
      </c>
      <c r="E6" s="52" t="s">
        <v>3</v>
      </c>
      <c r="F6" s="28">
        <v>2.4823244864580398</v>
      </c>
      <c r="G6" s="27">
        <v>10275.349999999991</v>
      </c>
      <c r="H6" s="27">
        <v>3390</v>
      </c>
      <c r="I6" s="28">
        <v>3.0310766961651892</v>
      </c>
      <c r="J6" s="27">
        <v>98835.762957442901</v>
      </c>
      <c r="K6" s="27">
        <v>31822</v>
      </c>
      <c r="L6" s="28">
        <v>3.10589412850993</v>
      </c>
      <c r="M6" s="27">
        <v>11610.892076545701</v>
      </c>
      <c r="N6" s="27">
        <v>3954</v>
      </c>
      <c r="O6" s="28">
        <v>2.9364926850140902</v>
      </c>
      <c r="P6" s="27">
        <v>48684.692702528198</v>
      </c>
      <c r="Q6" s="27">
        <v>25769</v>
      </c>
      <c r="R6" s="28">
        <v>1.88927365060841</v>
      </c>
      <c r="S6" s="27">
        <v>139137.452463978</v>
      </c>
      <c r="T6" s="27">
        <v>38335</v>
      </c>
      <c r="U6" s="28">
        <v>3.6295148679790801</v>
      </c>
      <c r="V6" s="52">
        <v>3.9399999999999998E-2</v>
      </c>
      <c r="W6" s="52" t="s">
        <v>3</v>
      </c>
      <c r="X6" s="52" t="s">
        <v>3</v>
      </c>
      <c r="Y6" s="52" t="s">
        <v>3</v>
      </c>
      <c r="Z6" s="52" t="s">
        <v>3</v>
      </c>
      <c r="AA6" s="52" t="s">
        <v>3</v>
      </c>
      <c r="AB6" s="28" t="s">
        <v>3</v>
      </c>
    </row>
    <row r="7" spans="1:28" x14ac:dyDescent="0.3">
      <c r="B7" s="49">
        <v>44287</v>
      </c>
      <c r="C7" s="27">
        <v>1075668.16415133</v>
      </c>
      <c r="D7" s="27">
        <v>424841</v>
      </c>
      <c r="E7" s="52" t="s">
        <v>3</v>
      </c>
      <c r="F7" s="28">
        <v>2.5319311557767001</v>
      </c>
      <c r="G7" s="27">
        <v>6372.29</v>
      </c>
      <c r="H7" s="27">
        <v>2093</v>
      </c>
      <c r="I7" s="28">
        <v>3.0445723841376013</v>
      </c>
      <c r="J7" s="27">
        <v>103519.87600046099</v>
      </c>
      <c r="K7" s="27">
        <v>33112</v>
      </c>
      <c r="L7" s="28">
        <v>3.1263552790668201</v>
      </c>
      <c r="M7" s="27">
        <v>10586.4232766355</v>
      </c>
      <c r="N7" s="27">
        <v>3640</v>
      </c>
      <c r="O7" s="28">
        <v>2.9083580430317402</v>
      </c>
      <c r="P7" s="27">
        <v>50429.662938983303</v>
      </c>
      <c r="Q7" s="27">
        <v>25316</v>
      </c>
      <c r="R7" s="28">
        <v>1.9920075422256001</v>
      </c>
      <c r="S7" s="27">
        <v>140525.86573920801</v>
      </c>
      <c r="T7" s="27">
        <v>38677</v>
      </c>
      <c r="U7" s="28">
        <v>3.63331865809675</v>
      </c>
      <c r="V7" s="52">
        <v>3.9600000000000003E-2</v>
      </c>
      <c r="W7" s="52" t="s">
        <v>3</v>
      </c>
      <c r="X7" s="52" t="s">
        <v>3</v>
      </c>
      <c r="Y7" s="52" t="s">
        <v>3</v>
      </c>
      <c r="Z7" s="52" t="s">
        <v>3</v>
      </c>
      <c r="AA7" s="52" t="s">
        <v>3</v>
      </c>
      <c r="AB7" s="28" t="s">
        <v>3</v>
      </c>
    </row>
    <row r="8" spans="1:28" x14ac:dyDescent="0.3">
      <c r="B8" s="49">
        <v>44317</v>
      </c>
      <c r="C8" s="27">
        <v>1223683.0087433199</v>
      </c>
      <c r="D8" s="27">
        <v>474619</v>
      </c>
      <c r="E8" s="52" t="s">
        <v>3</v>
      </c>
      <c r="F8" s="28">
        <v>2.5782427773505101</v>
      </c>
      <c r="G8" s="27">
        <v>6124.319999999997</v>
      </c>
      <c r="H8" s="27">
        <v>1981</v>
      </c>
      <c r="I8" s="28">
        <v>3.0915295305401296</v>
      </c>
      <c r="J8" s="27">
        <v>114500.195572746</v>
      </c>
      <c r="K8" s="27">
        <v>36129</v>
      </c>
      <c r="L8" s="28">
        <v>3.1692046713926598</v>
      </c>
      <c r="M8" s="27">
        <v>14639.1189853795</v>
      </c>
      <c r="N8" s="27">
        <v>4890</v>
      </c>
      <c r="O8" s="28">
        <v>2.99368486408579</v>
      </c>
      <c r="P8" s="27">
        <v>58977.758354841797</v>
      </c>
      <c r="Q8" s="27">
        <v>29709</v>
      </c>
      <c r="R8" s="28">
        <v>1.9851815394271699</v>
      </c>
      <c r="S8" s="27">
        <v>162914.52911303</v>
      </c>
      <c r="T8" s="27">
        <v>44826</v>
      </c>
      <c r="U8" s="28">
        <v>3.6343757888955102</v>
      </c>
      <c r="V8" s="52">
        <v>4.8399999999999999E-2</v>
      </c>
      <c r="W8" s="52" t="s">
        <v>3</v>
      </c>
      <c r="X8" s="52" t="s">
        <v>3</v>
      </c>
      <c r="Y8" s="52" t="s">
        <v>3</v>
      </c>
      <c r="Z8" s="52" t="s">
        <v>3</v>
      </c>
      <c r="AA8" s="52" t="s">
        <v>3</v>
      </c>
      <c r="AB8" s="28" t="s">
        <v>3</v>
      </c>
    </row>
    <row r="9" spans="1:28" x14ac:dyDescent="0.3">
      <c r="B9" s="49">
        <v>44348</v>
      </c>
      <c r="C9" s="27">
        <v>1341353.22037104</v>
      </c>
      <c r="D9" s="27">
        <v>490896</v>
      </c>
      <c r="E9" s="52" t="s">
        <v>3</v>
      </c>
      <c r="F9" s="28">
        <v>2.7324590552195098</v>
      </c>
      <c r="G9" s="27">
        <v>7419.0599999999931</v>
      </c>
      <c r="H9" s="27">
        <v>2397</v>
      </c>
      <c r="I9" s="28">
        <v>3.0951439299123877</v>
      </c>
      <c r="J9" s="27">
        <v>113415.719741596</v>
      </c>
      <c r="K9" s="27">
        <v>35737</v>
      </c>
      <c r="L9" s="28">
        <v>3.1736217293448301</v>
      </c>
      <c r="M9" s="27">
        <v>16791.4164714199</v>
      </c>
      <c r="N9" s="27">
        <v>5532</v>
      </c>
      <c r="O9" s="28">
        <v>3.0353247417606402</v>
      </c>
      <c r="P9" s="27">
        <v>61765.025082904896</v>
      </c>
      <c r="Q9" s="27">
        <v>30302</v>
      </c>
      <c r="R9" s="28">
        <v>2.0383151304503002</v>
      </c>
      <c r="S9" s="27">
        <v>192857.51734756399</v>
      </c>
      <c r="T9" s="27">
        <v>53064</v>
      </c>
      <c r="U9" s="28">
        <v>3.6344323335512501</v>
      </c>
      <c r="V9" s="52">
        <v>4.6699999999999998E-2</v>
      </c>
      <c r="W9" s="52" t="s">
        <v>3</v>
      </c>
      <c r="X9" s="52" t="s">
        <v>3</v>
      </c>
      <c r="Y9" s="52" t="s">
        <v>3</v>
      </c>
      <c r="Z9" s="52" t="s">
        <v>3</v>
      </c>
      <c r="AA9" s="52" t="s">
        <v>3</v>
      </c>
      <c r="AB9" s="28" t="s">
        <v>3</v>
      </c>
    </row>
    <row r="10" spans="1:28" x14ac:dyDescent="0.3">
      <c r="B10" s="49">
        <v>44378</v>
      </c>
      <c r="C10" s="27">
        <v>1380573.7016380499</v>
      </c>
      <c r="D10" s="27">
        <v>495584</v>
      </c>
      <c r="E10" s="52" t="s">
        <v>3</v>
      </c>
      <c r="F10" s="28">
        <v>2.78575115749913</v>
      </c>
      <c r="G10" s="27">
        <v>7040.0799999999981</v>
      </c>
      <c r="H10" s="27">
        <v>2325</v>
      </c>
      <c r="I10" s="28">
        <v>3.0279913978494615</v>
      </c>
      <c r="J10" s="27">
        <v>125711.474728253</v>
      </c>
      <c r="K10" s="27">
        <v>36251</v>
      </c>
      <c r="L10" s="28">
        <v>3.4678070874804301</v>
      </c>
      <c r="M10" s="27">
        <v>14242.7125948962</v>
      </c>
      <c r="N10" s="27">
        <v>4666</v>
      </c>
      <c r="O10" s="28">
        <v>3.0524459054642601</v>
      </c>
      <c r="P10" s="27">
        <v>64193.730527822998</v>
      </c>
      <c r="Q10" s="27">
        <v>31343</v>
      </c>
      <c r="R10" s="28">
        <v>2.04810421873538</v>
      </c>
      <c r="S10" s="27">
        <v>218164.344554676</v>
      </c>
      <c r="T10" s="27">
        <v>59569</v>
      </c>
      <c r="U10" s="28">
        <v>3.6623805092359398</v>
      </c>
      <c r="V10" s="52">
        <v>4.2599999999999999E-2</v>
      </c>
      <c r="W10" s="52" t="s">
        <v>3</v>
      </c>
      <c r="X10" s="52" t="s">
        <v>3</v>
      </c>
      <c r="Y10" s="52" t="s">
        <v>3</v>
      </c>
      <c r="Z10" s="52" t="s">
        <v>3</v>
      </c>
      <c r="AA10" s="52" t="s">
        <v>3</v>
      </c>
      <c r="AB10" s="28" t="s">
        <v>3</v>
      </c>
    </row>
    <row r="11" spans="1:28" x14ac:dyDescent="0.3">
      <c r="B11" s="49">
        <v>44409</v>
      </c>
      <c r="C11" s="27">
        <v>1359974.86890505</v>
      </c>
      <c r="D11" s="27">
        <v>501744</v>
      </c>
      <c r="E11" s="52" t="s">
        <v>3</v>
      </c>
      <c r="F11" s="28">
        <v>2.7104955294035502</v>
      </c>
      <c r="G11" s="27">
        <v>13011.440000000004</v>
      </c>
      <c r="H11" s="27">
        <v>4600</v>
      </c>
      <c r="I11" s="28">
        <v>2.828573913043479</v>
      </c>
      <c r="J11" s="27">
        <v>121883.701058976</v>
      </c>
      <c r="K11" s="27">
        <v>36398</v>
      </c>
      <c r="L11" s="28">
        <v>3.3486373168574199</v>
      </c>
      <c r="M11" s="27">
        <v>16731.410564029698</v>
      </c>
      <c r="N11" s="27">
        <v>5399</v>
      </c>
      <c r="O11" s="28">
        <v>3.0989832494961398</v>
      </c>
      <c r="P11" s="27">
        <v>63305.536161891701</v>
      </c>
      <c r="Q11" s="27">
        <v>31221</v>
      </c>
      <c r="R11" s="28">
        <v>2.0276588245697398</v>
      </c>
      <c r="S11" s="27">
        <v>235463.67901922399</v>
      </c>
      <c r="T11" s="27">
        <v>64263</v>
      </c>
      <c r="U11" s="28">
        <v>3.6640629758838501</v>
      </c>
      <c r="V11" s="52">
        <v>4.48E-2</v>
      </c>
      <c r="W11" s="52" t="s">
        <v>3</v>
      </c>
      <c r="X11" s="52" t="s">
        <v>3</v>
      </c>
      <c r="Y11" s="52" t="s">
        <v>3</v>
      </c>
      <c r="Z11" s="52" t="s">
        <v>3</v>
      </c>
      <c r="AA11" s="52" t="s">
        <v>3</v>
      </c>
      <c r="AB11" s="28" t="s">
        <v>3</v>
      </c>
    </row>
    <row r="12" spans="1:28" x14ac:dyDescent="0.3">
      <c r="B12" s="49">
        <v>44440</v>
      </c>
      <c r="C12" s="27">
        <v>1426822.3848983599</v>
      </c>
      <c r="D12" s="27">
        <v>520147</v>
      </c>
      <c r="E12" s="52" t="s">
        <v>3</v>
      </c>
      <c r="F12" s="28">
        <v>2.7431137445728999</v>
      </c>
      <c r="G12" s="27">
        <v>10518.899999999981</v>
      </c>
      <c r="H12" s="27">
        <v>3789</v>
      </c>
      <c r="I12" s="28">
        <v>2.7761678543151178</v>
      </c>
      <c r="J12" s="27">
        <v>129871.092513305</v>
      </c>
      <c r="K12" s="27">
        <v>38844</v>
      </c>
      <c r="L12" s="28">
        <v>3.3434016196402299</v>
      </c>
      <c r="M12" s="27">
        <v>20344.6115497184</v>
      </c>
      <c r="N12" s="27">
        <v>6447</v>
      </c>
      <c r="O12" s="28">
        <v>3.1556710950392999</v>
      </c>
      <c r="P12" s="27">
        <v>56799.6488870346</v>
      </c>
      <c r="Q12" s="27">
        <v>28440</v>
      </c>
      <c r="R12" s="28">
        <v>1.99717471473399</v>
      </c>
      <c r="S12" s="27">
        <v>296889.81987038098</v>
      </c>
      <c r="T12" s="27">
        <v>79712</v>
      </c>
      <c r="U12" s="28">
        <v>3.7245310601964698</v>
      </c>
      <c r="V12" s="52">
        <v>4.6199999999999998E-2</v>
      </c>
      <c r="W12" s="52" t="s">
        <v>3</v>
      </c>
      <c r="X12" s="52" t="s">
        <v>3</v>
      </c>
      <c r="Y12" s="52" t="s">
        <v>3</v>
      </c>
      <c r="Z12" s="52" t="s">
        <v>3</v>
      </c>
      <c r="AA12" s="52" t="s">
        <v>3</v>
      </c>
      <c r="AB12" s="28" t="s">
        <v>3</v>
      </c>
    </row>
    <row r="13" spans="1:28" x14ac:dyDescent="0.3">
      <c r="B13" s="49">
        <v>44470</v>
      </c>
      <c r="C13" s="27">
        <v>1326423.9246026599</v>
      </c>
      <c r="D13" s="27">
        <v>500294</v>
      </c>
      <c r="E13" s="52" t="s">
        <v>3</v>
      </c>
      <c r="F13" s="28">
        <v>2.6512888913372099</v>
      </c>
      <c r="G13" s="27">
        <v>8843.2099999999955</v>
      </c>
      <c r="H13" s="27">
        <v>3218</v>
      </c>
      <c r="I13" s="28">
        <v>2.7480453697949021</v>
      </c>
      <c r="J13" s="27">
        <v>121973.540246377</v>
      </c>
      <c r="K13" s="27">
        <v>38959</v>
      </c>
      <c r="L13" s="28">
        <v>3.1308180458014201</v>
      </c>
      <c r="M13" s="27">
        <v>14281.4711181987</v>
      </c>
      <c r="N13" s="27">
        <v>4569</v>
      </c>
      <c r="O13" s="28">
        <v>3.1257323524181899</v>
      </c>
      <c r="P13" s="27">
        <v>62766.1953057262</v>
      </c>
      <c r="Q13" s="27">
        <v>31443</v>
      </c>
      <c r="R13" s="28">
        <v>1.99618978169151</v>
      </c>
      <c r="S13" s="27">
        <v>178322.57458599599</v>
      </c>
      <c r="T13" s="27">
        <v>49323</v>
      </c>
      <c r="U13" s="28">
        <v>3.6154040627292798</v>
      </c>
      <c r="V13" s="52">
        <v>4.65E-2</v>
      </c>
      <c r="W13" s="52" t="s">
        <v>3</v>
      </c>
      <c r="X13" s="52" t="s">
        <v>3</v>
      </c>
      <c r="Y13" s="52" t="s">
        <v>3</v>
      </c>
      <c r="Z13" s="52" t="s">
        <v>3</v>
      </c>
      <c r="AA13" s="52" t="s">
        <v>3</v>
      </c>
      <c r="AB13" s="28" t="s">
        <v>3</v>
      </c>
    </row>
    <row r="14" spans="1:28" x14ac:dyDescent="0.3">
      <c r="B14" s="49">
        <v>44501</v>
      </c>
      <c r="C14" s="27">
        <v>1394044.95722914</v>
      </c>
      <c r="D14" s="27">
        <v>520339</v>
      </c>
      <c r="E14" s="52" t="s">
        <v>3</v>
      </c>
      <c r="F14" s="28">
        <v>2.6791091139221499</v>
      </c>
      <c r="G14" s="27">
        <v>12619.119999999983</v>
      </c>
      <c r="H14" s="27">
        <v>4457</v>
      </c>
      <c r="I14" s="28">
        <v>2.831303567422029</v>
      </c>
      <c r="J14" s="27">
        <v>115831.69936585501</v>
      </c>
      <c r="K14" s="27">
        <v>37020</v>
      </c>
      <c r="L14" s="28">
        <v>3.1288951746584299</v>
      </c>
      <c r="M14" s="27">
        <v>18427.881182867299</v>
      </c>
      <c r="N14" s="27">
        <v>6031</v>
      </c>
      <c r="O14" s="28">
        <v>3.0555266428232901</v>
      </c>
      <c r="P14" s="27">
        <v>68309.788761310701</v>
      </c>
      <c r="Q14" s="27">
        <v>35107</v>
      </c>
      <c r="R14" s="28">
        <v>1.94575978469567</v>
      </c>
      <c r="S14" s="27">
        <v>178536.69141072399</v>
      </c>
      <c r="T14" s="27">
        <v>50029</v>
      </c>
      <c r="U14" s="28">
        <v>3.5686640030926799</v>
      </c>
      <c r="V14" s="52">
        <v>4.9500000000000002E-2</v>
      </c>
      <c r="W14" s="52" t="s">
        <v>3</v>
      </c>
      <c r="X14" s="52" t="s">
        <v>3</v>
      </c>
      <c r="Y14" s="52" t="s">
        <v>3</v>
      </c>
      <c r="Z14" s="52" t="s">
        <v>3</v>
      </c>
      <c r="AA14" s="52" t="s">
        <v>3</v>
      </c>
      <c r="AB14" s="28" t="s">
        <v>3</v>
      </c>
    </row>
    <row r="15" spans="1:28" x14ac:dyDescent="0.3">
      <c r="B15" s="49">
        <v>44531</v>
      </c>
      <c r="C15" s="27">
        <v>1608687.6177378299</v>
      </c>
      <c r="D15" s="27">
        <v>618740</v>
      </c>
      <c r="E15" s="52" t="s">
        <v>3</v>
      </c>
      <c r="F15" s="28">
        <v>2.5999411994340602</v>
      </c>
      <c r="G15" s="27">
        <v>15439.539999999999</v>
      </c>
      <c r="H15" s="27">
        <v>5367</v>
      </c>
      <c r="I15" s="28">
        <v>2.876754238867151</v>
      </c>
      <c r="J15" s="27">
        <v>132160.094614687</v>
      </c>
      <c r="K15" s="27">
        <v>42188</v>
      </c>
      <c r="L15" s="28">
        <v>3.1326465965366199</v>
      </c>
      <c r="M15" s="27">
        <v>23607.503307201001</v>
      </c>
      <c r="N15" s="27">
        <v>7442</v>
      </c>
      <c r="O15" s="28">
        <v>3.1721987781780401</v>
      </c>
      <c r="P15" s="27">
        <v>66659.915473444198</v>
      </c>
      <c r="Q15" s="27">
        <v>34319</v>
      </c>
      <c r="R15" s="28">
        <v>1.9423618250369801</v>
      </c>
      <c r="S15" s="27">
        <v>215295.16366583301</v>
      </c>
      <c r="T15" s="27">
        <v>60001</v>
      </c>
      <c r="U15" s="28">
        <v>3.5881929245484701</v>
      </c>
      <c r="V15" s="52">
        <v>5.3199999999999997E-2</v>
      </c>
      <c r="W15" s="52" t="s">
        <v>3</v>
      </c>
      <c r="X15" s="52" t="s">
        <v>3</v>
      </c>
      <c r="Y15" s="52" t="s">
        <v>3</v>
      </c>
      <c r="Z15" s="52" t="s">
        <v>3</v>
      </c>
      <c r="AA15" s="52" t="s">
        <v>3</v>
      </c>
      <c r="AB15" s="28" t="s">
        <v>3</v>
      </c>
    </row>
    <row r="16" spans="1:28" x14ac:dyDescent="0.3">
      <c r="B16" s="49">
        <v>44562</v>
      </c>
      <c r="C16" s="27">
        <v>1409272.60211347</v>
      </c>
      <c r="D16" s="27">
        <v>564967</v>
      </c>
      <c r="E16" s="45">
        <v>0.08</v>
      </c>
      <c r="F16" s="28">
        <v>2.4944334839264402</v>
      </c>
      <c r="G16" s="27">
        <v>17406.479999999981</v>
      </c>
      <c r="H16" s="27">
        <v>5861</v>
      </c>
      <c r="I16" s="28">
        <v>2.9698822726497154</v>
      </c>
      <c r="J16" s="27">
        <v>132641.47609970401</v>
      </c>
      <c r="K16" s="27">
        <v>41877</v>
      </c>
      <c r="L16" s="28">
        <v>3.1674063590922099</v>
      </c>
      <c r="M16" s="27">
        <v>17271.6691677569</v>
      </c>
      <c r="N16" s="27">
        <v>5729</v>
      </c>
      <c r="O16" s="28">
        <v>3.0147790483080699</v>
      </c>
      <c r="P16" s="27">
        <v>60714.8488435748</v>
      </c>
      <c r="Q16" s="27">
        <v>31260</v>
      </c>
      <c r="R16" s="28">
        <v>1.9422536418290099</v>
      </c>
      <c r="S16" s="27">
        <v>218727.34688851101</v>
      </c>
      <c r="T16" s="27">
        <v>58776</v>
      </c>
      <c r="U16" s="28">
        <v>3.7213717654912002</v>
      </c>
      <c r="V16" s="52">
        <v>6.1800000000000001E-2</v>
      </c>
      <c r="W16" s="28">
        <v>0.2</v>
      </c>
      <c r="X16" s="28">
        <v>0.14000000000000001</v>
      </c>
      <c r="Y16" s="28">
        <v>0.06</v>
      </c>
      <c r="Z16" s="28">
        <f t="shared" ref="Z16:Z39" si="0">1- SUM(W16:Y16)</f>
        <v>0.6</v>
      </c>
      <c r="AA16" s="52">
        <v>5.8353559870550162</v>
      </c>
      <c r="AB16" s="28">
        <v>7.6686893203883493</v>
      </c>
    </row>
    <row r="17" spans="2:28" x14ac:dyDescent="0.3">
      <c r="B17" s="49">
        <v>44593</v>
      </c>
      <c r="C17" s="27">
        <v>1287510.4438199</v>
      </c>
      <c r="D17" s="27">
        <v>503193</v>
      </c>
      <c r="E17" s="45">
        <v>0.08</v>
      </c>
      <c r="F17" s="28">
        <v>2.5586811498170601</v>
      </c>
      <c r="G17" s="27">
        <v>12418.939999999964</v>
      </c>
      <c r="H17" s="27">
        <v>4301</v>
      </c>
      <c r="I17" s="28">
        <v>2.8874540804463993</v>
      </c>
      <c r="J17" s="27">
        <v>117549.564512385</v>
      </c>
      <c r="K17" s="27">
        <v>38856</v>
      </c>
      <c r="L17" s="28">
        <v>3.0252615944097401</v>
      </c>
      <c r="M17" s="27">
        <v>16057.826361666401</v>
      </c>
      <c r="N17" s="27">
        <v>5298</v>
      </c>
      <c r="O17" s="28">
        <v>3.0309223030702901</v>
      </c>
      <c r="P17" s="27">
        <v>54650.223973861597</v>
      </c>
      <c r="Q17" s="27">
        <v>28214</v>
      </c>
      <c r="R17" s="28">
        <v>1.9369895787148801</v>
      </c>
      <c r="S17" s="27">
        <v>186772.00652126101</v>
      </c>
      <c r="T17" s="27">
        <v>49594</v>
      </c>
      <c r="U17" s="28">
        <v>3.7660202145675101</v>
      </c>
      <c r="V17" s="52">
        <v>6.3700000000000007E-2</v>
      </c>
      <c r="W17" s="28">
        <v>0.2</v>
      </c>
      <c r="X17" s="28">
        <v>0.14000000000000001</v>
      </c>
      <c r="Y17" s="28">
        <v>0.06</v>
      </c>
      <c r="Z17" s="28">
        <f t="shared" si="0"/>
        <v>0.6</v>
      </c>
      <c r="AA17" s="52">
        <v>5.8353559870550162</v>
      </c>
      <c r="AB17" s="28">
        <v>7.6686893203883493</v>
      </c>
    </row>
    <row r="18" spans="2:28" x14ac:dyDescent="0.3">
      <c r="B18" s="49">
        <v>44621</v>
      </c>
      <c r="C18" s="27">
        <v>1495924.5264651801</v>
      </c>
      <c r="D18" s="27">
        <v>558419</v>
      </c>
      <c r="E18" s="45">
        <v>7.0000000000000007E-2</v>
      </c>
      <c r="F18" s="28">
        <v>2.6788567840012201</v>
      </c>
      <c r="G18" s="27">
        <v>13593.100000000011</v>
      </c>
      <c r="H18" s="27">
        <v>4639</v>
      </c>
      <c r="I18" s="28">
        <v>2.9301789178702329</v>
      </c>
      <c r="J18" s="27">
        <v>125896.883379126</v>
      </c>
      <c r="K18" s="27">
        <v>40023</v>
      </c>
      <c r="L18" s="28">
        <v>3.14561335679798</v>
      </c>
      <c r="M18" s="27">
        <v>21363.739208073701</v>
      </c>
      <c r="N18" s="27">
        <v>7080</v>
      </c>
      <c r="O18" s="28">
        <v>3.0174772892759401</v>
      </c>
      <c r="P18" s="27">
        <v>62994.852464948599</v>
      </c>
      <c r="Q18" s="27">
        <v>31972</v>
      </c>
      <c r="R18" s="28">
        <v>1.97031316354775</v>
      </c>
      <c r="S18" s="27">
        <v>267602.828597521</v>
      </c>
      <c r="T18" s="27">
        <v>71161</v>
      </c>
      <c r="U18" s="28">
        <v>3.7605265327570101</v>
      </c>
      <c r="V18" s="52">
        <v>6.9599999999999995E-2</v>
      </c>
      <c r="W18" s="28">
        <v>0.19</v>
      </c>
      <c r="X18" s="28">
        <v>0.14000000000000001</v>
      </c>
      <c r="Y18" s="28">
        <v>0.06</v>
      </c>
      <c r="Z18" s="28">
        <f t="shared" si="0"/>
        <v>0.61</v>
      </c>
      <c r="AA18" s="52">
        <v>5.8353559870550162</v>
      </c>
      <c r="AB18" s="28">
        <v>7.6686893203883493</v>
      </c>
    </row>
    <row r="19" spans="2:28" x14ac:dyDescent="0.3">
      <c r="B19" s="49">
        <v>44652</v>
      </c>
      <c r="C19" s="27">
        <v>1446372.8828475701</v>
      </c>
      <c r="D19" s="27">
        <v>532609</v>
      </c>
      <c r="E19" s="45">
        <v>0.05</v>
      </c>
      <c r="F19" s="28">
        <v>2.7156373302883998</v>
      </c>
      <c r="G19" s="27">
        <v>13139.470000000028</v>
      </c>
      <c r="H19" s="27">
        <v>4491</v>
      </c>
      <c r="I19" s="28">
        <v>2.9257336896014312</v>
      </c>
      <c r="J19" s="27">
        <v>120992.84984962401</v>
      </c>
      <c r="K19" s="27">
        <v>38361</v>
      </c>
      <c r="L19" s="28">
        <v>3.1540588058086199</v>
      </c>
      <c r="M19" s="27">
        <v>19430.965128505399</v>
      </c>
      <c r="N19" s="27">
        <v>6337</v>
      </c>
      <c r="O19" s="28">
        <v>3.0662719154971501</v>
      </c>
      <c r="P19" s="27">
        <v>61117.7151317721</v>
      </c>
      <c r="Q19" s="27">
        <v>30611</v>
      </c>
      <c r="R19" s="28">
        <v>1.99659322242893</v>
      </c>
      <c r="S19" s="27">
        <v>237460.288362183</v>
      </c>
      <c r="T19" s="27">
        <v>62704</v>
      </c>
      <c r="U19" s="28">
        <v>3.7870038332831002</v>
      </c>
      <c r="V19" s="52">
        <v>8.3500000000000005E-2</v>
      </c>
      <c r="W19" s="28">
        <v>0.18</v>
      </c>
      <c r="X19" s="28">
        <v>0.14000000000000001</v>
      </c>
      <c r="Y19" s="28">
        <v>0.06</v>
      </c>
      <c r="Z19" s="28">
        <f t="shared" si="0"/>
        <v>0.62</v>
      </c>
      <c r="AA19" s="52">
        <v>5.8353559870550162</v>
      </c>
      <c r="AB19" s="28">
        <v>7.6686893203883493</v>
      </c>
    </row>
    <row r="20" spans="2:28" x14ac:dyDescent="0.3">
      <c r="B20" s="49">
        <v>44682</v>
      </c>
      <c r="C20" s="27">
        <v>1523352.1114984399</v>
      </c>
      <c r="D20" s="27">
        <v>547508</v>
      </c>
      <c r="E20" s="45">
        <v>7.0000000000000007E-2</v>
      </c>
      <c r="F20" s="28">
        <v>2.7823376306801801</v>
      </c>
      <c r="G20" s="27">
        <v>14335.690000000011</v>
      </c>
      <c r="H20" s="27">
        <v>4973</v>
      </c>
      <c r="I20" s="28">
        <v>2.8827046048662801</v>
      </c>
      <c r="J20" s="27">
        <v>131035.062295389</v>
      </c>
      <c r="K20" s="27">
        <v>40454</v>
      </c>
      <c r="L20" s="28">
        <v>3.23911262904506</v>
      </c>
      <c r="M20" s="27">
        <v>22875.319405161699</v>
      </c>
      <c r="N20" s="27">
        <v>7227</v>
      </c>
      <c r="O20" s="28">
        <v>3.1652579777448002</v>
      </c>
      <c r="P20" s="27">
        <v>62661.466470221203</v>
      </c>
      <c r="Q20" s="27">
        <v>31921</v>
      </c>
      <c r="R20" s="28">
        <v>1.9630170254760599</v>
      </c>
      <c r="S20" s="27">
        <v>250851.64364140201</v>
      </c>
      <c r="T20" s="27">
        <v>66188</v>
      </c>
      <c r="U20" s="28">
        <v>3.7899867595546302</v>
      </c>
      <c r="V20" s="52">
        <v>9.0899999999999995E-2</v>
      </c>
      <c r="W20" s="28">
        <v>0.19</v>
      </c>
      <c r="X20" s="28">
        <v>0.13</v>
      </c>
      <c r="Y20" s="28">
        <v>0.06</v>
      </c>
      <c r="Z20" s="28">
        <f t="shared" si="0"/>
        <v>0.62</v>
      </c>
      <c r="AA20" s="52">
        <v>5.8353559870550162</v>
      </c>
      <c r="AB20" s="28">
        <v>7.6686893203883493</v>
      </c>
    </row>
    <row r="21" spans="2:28" x14ac:dyDescent="0.3">
      <c r="B21" s="49">
        <v>44713</v>
      </c>
      <c r="C21" s="27">
        <v>1629810.0432859301</v>
      </c>
      <c r="D21" s="27">
        <v>564706</v>
      </c>
      <c r="E21" s="45">
        <v>7.0000000000000007E-2</v>
      </c>
      <c r="F21" s="28">
        <v>2.8861213503768899</v>
      </c>
      <c r="G21" s="27">
        <v>16151.420000000046</v>
      </c>
      <c r="H21" s="27">
        <v>5292</v>
      </c>
      <c r="I21" s="28">
        <v>3.0520445956160329</v>
      </c>
      <c r="J21" s="27">
        <v>140376.08875335101</v>
      </c>
      <c r="K21" s="27">
        <v>41858</v>
      </c>
      <c r="L21" s="28">
        <v>3.3536262782108701</v>
      </c>
      <c r="M21" s="27">
        <v>24285.469948919701</v>
      </c>
      <c r="N21" s="27">
        <v>7490</v>
      </c>
      <c r="O21" s="28">
        <v>3.2423858409772599</v>
      </c>
      <c r="P21" s="27">
        <v>69636.969728386393</v>
      </c>
      <c r="Q21" s="27">
        <v>37807</v>
      </c>
      <c r="R21" s="28">
        <v>1.8419067825637201</v>
      </c>
      <c r="S21" s="27">
        <v>280234.23967015097</v>
      </c>
      <c r="T21" s="27">
        <v>70836</v>
      </c>
      <c r="U21" s="28">
        <v>3.9560991539633998</v>
      </c>
      <c r="V21" s="52">
        <v>0.1022</v>
      </c>
      <c r="W21" s="28">
        <v>0.19</v>
      </c>
      <c r="X21" s="28">
        <v>0.11</v>
      </c>
      <c r="Y21" s="28">
        <v>0.06</v>
      </c>
      <c r="Z21" s="28">
        <f t="shared" si="0"/>
        <v>0.64</v>
      </c>
      <c r="AA21" s="52">
        <v>5.9405339805825239</v>
      </c>
      <c r="AB21" s="28">
        <v>7.6686893203883493</v>
      </c>
    </row>
    <row r="22" spans="2:28" x14ac:dyDescent="0.3">
      <c r="B22" s="49">
        <v>44743</v>
      </c>
      <c r="C22" s="27">
        <v>1667597.63525095</v>
      </c>
      <c r="D22" s="27">
        <v>614885</v>
      </c>
      <c r="E22" s="45">
        <v>7.0000000000000007E-2</v>
      </c>
      <c r="F22" s="28">
        <v>2.7120480012538102</v>
      </c>
      <c r="G22" s="27">
        <v>13709.56</v>
      </c>
      <c r="H22" s="27">
        <v>4250</v>
      </c>
      <c r="I22" s="28">
        <v>3.2257788235294118</v>
      </c>
      <c r="J22" s="27">
        <v>143914.85285659699</v>
      </c>
      <c r="K22" s="27">
        <v>43690</v>
      </c>
      <c r="L22" s="28">
        <v>3.2939998364979899</v>
      </c>
      <c r="M22" s="27">
        <v>22648.639626227399</v>
      </c>
      <c r="N22" s="27">
        <v>6977</v>
      </c>
      <c r="O22" s="28">
        <v>3.2461859862731002</v>
      </c>
      <c r="P22" s="27">
        <v>69774.540583920694</v>
      </c>
      <c r="Q22" s="27">
        <v>41555</v>
      </c>
      <c r="R22" s="28">
        <v>1.6790889323528</v>
      </c>
      <c r="S22" s="27">
        <v>278573.78569937201</v>
      </c>
      <c r="T22" s="27">
        <v>70554</v>
      </c>
      <c r="U22" s="28">
        <v>3.9483769268839799</v>
      </c>
      <c r="V22" s="52">
        <v>0.1086</v>
      </c>
      <c r="W22" s="28">
        <v>0.19</v>
      </c>
      <c r="X22" s="28">
        <v>0.11</v>
      </c>
      <c r="Y22" s="28">
        <v>7.0000000000000007E-2</v>
      </c>
      <c r="Z22" s="28">
        <f t="shared" si="0"/>
        <v>0.63</v>
      </c>
      <c r="AA22" s="52">
        <v>5.9405339805825239</v>
      </c>
      <c r="AB22" s="28">
        <v>7.6686893203883493</v>
      </c>
    </row>
    <row r="23" spans="2:28" x14ac:dyDescent="0.3">
      <c r="B23" s="49">
        <v>44774</v>
      </c>
      <c r="C23" s="27">
        <v>1518742.3940359899</v>
      </c>
      <c r="D23" s="27">
        <v>532948</v>
      </c>
      <c r="E23" s="45">
        <v>7.0000000000000007E-2</v>
      </c>
      <c r="F23" s="28">
        <v>2.84970089771608</v>
      </c>
      <c r="G23" s="27">
        <v>13876.069999999996</v>
      </c>
      <c r="H23" s="27">
        <v>4449</v>
      </c>
      <c r="I23" s="28">
        <v>3.1189188581703746</v>
      </c>
      <c r="J23" s="27">
        <v>131544.090504847</v>
      </c>
      <c r="K23" s="27">
        <v>39303</v>
      </c>
      <c r="L23" s="28">
        <v>3.3469223851829799</v>
      </c>
      <c r="M23" s="27">
        <v>23044.245260781699</v>
      </c>
      <c r="N23" s="27">
        <v>7108</v>
      </c>
      <c r="O23" s="28">
        <v>3.24201537152247</v>
      </c>
      <c r="P23" s="27">
        <v>64427.105145540198</v>
      </c>
      <c r="Q23" s="27">
        <v>38779</v>
      </c>
      <c r="R23" s="28">
        <v>1.6613916074560999</v>
      </c>
      <c r="S23" s="27">
        <v>220936.12570441101</v>
      </c>
      <c r="T23" s="27">
        <v>55950</v>
      </c>
      <c r="U23" s="28">
        <v>3.9488136855122602</v>
      </c>
      <c r="V23" s="52">
        <v>0.104</v>
      </c>
      <c r="W23" s="28">
        <v>0.19</v>
      </c>
      <c r="X23" s="28">
        <v>0.11</v>
      </c>
      <c r="Y23" s="28">
        <v>0.08</v>
      </c>
      <c r="Z23" s="28">
        <f t="shared" si="0"/>
        <v>0.62</v>
      </c>
      <c r="AA23" s="52">
        <v>6.050970873786409</v>
      </c>
      <c r="AB23" s="28">
        <v>7.6686893203883493</v>
      </c>
    </row>
    <row r="24" spans="2:28" x14ac:dyDescent="0.3">
      <c r="B24" s="49">
        <v>44805</v>
      </c>
      <c r="C24" s="27">
        <v>1698929.7413622499</v>
      </c>
      <c r="D24" s="27">
        <v>549630</v>
      </c>
      <c r="E24" s="45">
        <v>0.08</v>
      </c>
      <c r="F24" s="28">
        <v>3.0910425947678402</v>
      </c>
      <c r="G24" s="27">
        <v>14010.670000000002</v>
      </c>
      <c r="H24" s="27">
        <v>4496</v>
      </c>
      <c r="I24" s="28">
        <v>3.1162522241992887</v>
      </c>
      <c r="J24" s="27">
        <v>149137.53179866201</v>
      </c>
      <c r="K24" s="27">
        <v>44076</v>
      </c>
      <c r="L24" s="28">
        <v>3.3836448815378501</v>
      </c>
      <c r="M24" s="27">
        <v>22783.607745716199</v>
      </c>
      <c r="N24" s="27">
        <v>6846</v>
      </c>
      <c r="O24" s="28">
        <v>3.3280174913403702</v>
      </c>
      <c r="P24" s="27">
        <v>60706.617151097002</v>
      </c>
      <c r="Q24" s="27">
        <v>32262</v>
      </c>
      <c r="R24" s="28">
        <v>1.8816755672648</v>
      </c>
      <c r="S24" s="27">
        <v>352566.455316787</v>
      </c>
      <c r="T24" s="27">
        <v>71217</v>
      </c>
      <c r="U24" s="28">
        <v>4.9505940339636201</v>
      </c>
      <c r="V24" s="52">
        <v>0.1004</v>
      </c>
      <c r="W24" s="28">
        <v>0.22</v>
      </c>
      <c r="X24" s="28">
        <v>0.12</v>
      </c>
      <c r="Y24" s="28">
        <v>0.08</v>
      </c>
      <c r="Z24" s="28">
        <f t="shared" si="0"/>
        <v>0.58000000000000007</v>
      </c>
      <c r="AA24" s="52">
        <v>6.050970873786409</v>
      </c>
      <c r="AB24" s="28">
        <v>7.6686893203883493</v>
      </c>
    </row>
    <row r="25" spans="2:28" x14ac:dyDescent="0.3">
      <c r="B25" s="49">
        <v>44835</v>
      </c>
      <c r="C25" s="27">
        <v>1621764.2103845</v>
      </c>
      <c r="D25" s="27">
        <v>554132</v>
      </c>
      <c r="E25" s="45">
        <v>0.08</v>
      </c>
      <c r="F25" s="28">
        <v>2.92667489043134</v>
      </c>
      <c r="G25" s="27">
        <v>11375.900000000007</v>
      </c>
      <c r="H25" s="27">
        <v>3576</v>
      </c>
      <c r="I25" s="28">
        <v>3.1811800894854607</v>
      </c>
      <c r="J25" s="27">
        <v>145738.31574536199</v>
      </c>
      <c r="K25" s="27">
        <v>44841</v>
      </c>
      <c r="L25" s="28">
        <v>3.2501129712843602</v>
      </c>
      <c r="M25" s="27">
        <v>21559.794606843901</v>
      </c>
      <c r="N25" s="27">
        <v>6302</v>
      </c>
      <c r="O25" s="28">
        <v>3.4211035555131502</v>
      </c>
      <c r="P25" s="27">
        <v>63064.7323038904</v>
      </c>
      <c r="Q25" s="27">
        <v>32640</v>
      </c>
      <c r="R25" s="28">
        <v>1.93213027891821</v>
      </c>
      <c r="S25" s="27">
        <v>267972.74574355199</v>
      </c>
      <c r="T25" s="27">
        <v>68651</v>
      </c>
      <c r="U25" s="28">
        <v>3.9034062977021802</v>
      </c>
      <c r="V25" s="52">
        <v>8.3299999999999999E-2</v>
      </c>
      <c r="W25" s="28">
        <v>0.24</v>
      </c>
      <c r="X25" s="28">
        <v>0.13</v>
      </c>
      <c r="Y25" s="28">
        <v>7.0000000000000007E-2</v>
      </c>
      <c r="Z25" s="28">
        <f t="shared" si="0"/>
        <v>0.56000000000000005</v>
      </c>
      <c r="AA25" s="52">
        <v>6.050970873786409</v>
      </c>
      <c r="AB25" s="28">
        <v>7.6686893203883493</v>
      </c>
    </row>
    <row r="26" spans="2:28" x14ac:dyDescent="0.3">
      <c r="B26" s="49">
        <v>44866</v>
      </c>
      <c r="C26" s="27">
        <v>1599569.03629464</v>
      </c>
      <c r="D26" s="27">
        <v>539731</v>
      </c>
      <c r="E26" s="45">
        <v>0.08</v>
      </c>
      <c r="F26" s="28">
        <v>2.9636412144098401</v>
      </c>
      <c r="G26" s="27">
        <v>11838.000000000016</v>
      </c>
      <c r="H26" s="27">
        <v>3724</v>
      </c>
      <c r="I26" s="28">
        <v>3.17883995703545</v>
      </c>
      <c r="J26" s="27">
        <v>134824.338831164</v>
      </c>
      <c r="K26" s="27">
        <v>40716</v>
      </c>
      <c r="L26" s="28">
        <v>3.31133556418028</v>
      </c>
      <c r="M26" s="27">
        <v>21872.487477790099</v>
      </c>
      <c r="N26" s="27">
        <v>6431</v>
      </c>
      <c r="O26" s="28">
        <v>3.4011020802037102</v>
      </c>
      <c r="P26" s="27">
        <v>59169.712725912199</v>
      </c>
      <c r="Q26" s="27">
        <v>30838</v>
      </c>
      <c r="R26" s="28">
        <v>1.91872730805863</v>
      </c>
      <c r="S26" s="27">
        <v>235729.58550902901</v>
      </c>
      <c r="T26" s="27">
        <v>60291</v>
      </c>
      <c r="U26" s="28">
        <v>3.9098635867547298</v>
      </c>
      <c r="V26" s="52">
        <v>0.10440000000000001</v>
      </c>
      <c r="W26" s="28">
        <v>0.24</v>
      </c>
      <c r="X26" s="28">
        <v>0.13</v>
      </c>
      <c r="Y26" s="28">
        <v>7.0000000000000007E-2</v>
      </c>
      <c r="Z26" s="28">
        <f t="shared" si="0"/>
        <v>0.56000000000000005</v>
      </c>
      <c r="AA26" s="52">
        <v>6.0590614886731391</v>
      </c>
      <c r="AB26" s="28">
        <v>8.0501618122977359</v>
      </c>
    </row>
    <row r="27" spans="2:28" x14ac:dyDescent="0.3">
      <c r="B27" s="49">
        <v>44896</v>
      </c>
      <c r="C27" s="27">
        <v>1820495.03629243</v>
      </c>
      <c r="D27" s="27">
        <v>584577</v>
      </c>
      <c r="E27" s="54">
        <v>0.08</v>
      </c>
      <c r="F27" s="28">
        <v>3.1142091397581999</v>
      </c>
      <c r="G27" s="27">
        <v>14471.110000000011</v>
      </c>
      <c r="H27" s="27">
        <v>4227</v>
      </c>
      <c r="I27" s="28">
        <v>3.4234942039271377</v>
      </c>
      <c r="J27" s="27">
        <v>152913.96965225801</v>
      </c>
      <c r="K27" s="27">
        <v>42523</v>
      </c>
      <c r="L27" s="28">
        <v>3.5960296698788499</v>
      </c>
      <c r="M27" s="27">
        <v>42539.179956570697</v>
      </c>
      <c r="N27" s="27">
        <v>12004</v>
      </c>
      <c r="O27" s="28">
        <v>3.5437504129099202</v>
      </c>
      <c r="P27" s="27">
        <v>62791.942357810898</v>
      </c>
      <c r="Q27" s="27">
        <v>33593</v>
      </c>
      <c r="R27" s="28">
        <v>1.86919722435659</v>
      </c>
      <c r="S27" s="27">
        <v>326708.15441988601</v>
      </c>
      <c r="T27" s="27">
        <v>80971</v>
      </c>
      <c r="U27" s="28">
        <v>4.0348785913461196</v>
      </c>
      <c r="V27" s="52">
        <v>9.8000000000000004E-2</v>
      </c>
      <c r="W27" s="53">
        <v>0.24</v>
      </c>
      <c r="X27" s="53">
        <v>0.13</v>
      </c>
      <c r="Y27" s="53">
        <v>7.0000000000000007E-2</v>
      </c>
      <c r="Z27" s="28">
        <f t="shared" si="0"/>
        <v>0.56000000000000005</v>
      </c>
      <c r="AA27" s="52">
        <v>6.0724110032362466</v>
      </c>
      <c r="AB27" s="28">
        <v>8.4243527508090619</v>
      </c>
    </row>
    <row r="28" spans="2:28" x14ac:dyDescent="0.3">
      <c r="B28" s="49">
        <v>44927</v>
      </c>
      <c r="C28" s="27">
        <v>1736975.60946302</v>
      </c>
      <c r="D28" s="27">
        <v>560775</v>
      </c>
      <c r="E28" s="45">
        <v>0.08</v>
      </c>
      <c r="F28" s="28">
        <v>3.0974555025866302</v>
      </c>
      <c r="G28" s="27">
        <v>19045.680000000022</v>
      </c>
      <c r="H28" s="27">
        <v>5563</v>
      </c>
      <c r="I28" s="28">
        <v>3.423634729462524</v>
      </c>
      <c r="J28" s="27">
        <v>138383.11743250399</v>
      </c>
      <c r="K28" s="27">
        <v>38011</v>
      </c>
      <c r="L28" s="28">
        <v>3.6406071251086201</v>
      </c>
      <c r="M28" s="27">
        <v>70582.987517081099</v>
      </c>
      <c r="N28" s="27">
        <v>19655</v>
      </c>
      <c r="O28" s="28">
        <v>3.5910957780249899</v>
      </c>
      <c r="P28" s="27">
        <v>68924.286054215001</v>
      </c>
      <c r="Q28" s="27">
        <v>37129</v>
      </c>
      <c r="R28" s="28">
        <v>1.8563464153145799</v>
      </c>
      <c r="S28" s="27">
        <v>293122.21112952603</v>
      </c>
      <c r="T28" s="27">
        <v>71475</v>
      </c>
      <c r="U28" s="28">
        <v>4.1010452763837204</v>
      </c>
      <c r="V28" s="52">
        <v>8.9300000000000004E-2</v>
      </c>
      <c r="W28" s="28">
        <v>0.19</v>
      </c>
      <c r="X28" s="28">
        <v>0.13</v>
      </c>
      <c r="Y28" s="28">
        <v>0.08</v>
      </c>
      <c r="Z28" s="28">
        <f t="shared" si="0"/>
        <v>0.6</v>
      </c>
      <c r="AA28" s="52">
        <v>6.0724110032362466</v>
      </c>
      <c r="AB28" s="28">
        <v>8.4243527508090619</v>
      </c>
    </row>
    <row r="29" spans="2:28" x14ac:dyDescent="0.3">
      <c r="B29" s="49">
        <v>44958</v>
      </c>
      <c r="C29" s="27">
        <v>1568094.3651833299</v>
      </c>
      <c r="D29" s="27">
        <v>514443</v>
      </c>
      <c r="E29" s="45">
        <v>0.08</v>
      </c>
      <c r="F29" s="28">
        <v>3.0481401538816302</v>
      </c>
      <c r="G29" s="27">
        <v>16146.020000000037</v>
      </c>
      <c r="H29" s="27">
        <v>4714</v>
      </c>
      <c r="I29" s="28">
        <v>3.4251209164191847</v>
      </c>
      <c r="J29" s="27">
        <v>123441.442850666</v>
      </c>
      <c r="K29" s="27">
        <v>33954</v>
      </c>
      <c r="L29" s="28">
        <v>3.6355493565019201</v>
      </c>
      <c r="M29" s="27">
        <v>110001.57587500301</v>
      </c>
      <c r="N29" s="27">
        <v>30853</v>
      </c>
      <c r="O29" s="28">
        <v>3.5653445653584002</v>
      </c>
      <c r="P29" s="27">
        <v>63253.889861537202</v>
      </c>
      <c r="Q29" s="27">
        <v>38093</v>
      </c>
      <c r="R29" s="28">
        <v>1.66051216395498</v>
      </c>
      <c r="S29" s="27">
        <v>235312.77105716499</v>
      </c>
      <c r="T29" s="27">
        <v>56246</v>
      </c>
      <c r="U29" s="28">
        <v>4.18363565510729</v>
      </c>
      <c r="V29" s="52">
        <v>9.8000000000000004E-2</v>
      </c>
      <c r="W29" s="28">
        <v>0.2</v>
      </c>
      <c r="X29" s="28">
        <v>0.13</v>
      </c>
      <c r="Y29" s="28">
        <v>0.08</v>
      </c>
      <c r="Z29" s="28">
        <f t="shared" si="0"/>
        <v>0.59</v>
      </c>
      <c r="AA29" s="52">
        <v>6.3592233009708732</v>
      </c>
      <c r="AB29" s="28">
        <v>8.5153721682847898</v>
      </c>
    </row>
    <row r="30" spans="2:28" x14ac:dyDescent="0.3">
      <c r="B30" s="49">
        <v>44986</v>
      </c>
      <c r="C30" s="27">
        <v>1765187.1882325599</v>
      </c>
      <c r="D30" s="27">
        <v>570118</v>
      </c>
      <c r="E30" s="45">
        <v>0.08</v>
      </c>
      <c r="F30" s="28">
        <v>3.0961786651755601</v>
      </c>
      <c r="G30" s="27">
        <v>16447.210000000021</v>
      </c>
      <c r="H30" s="27">
        <v>4782</v>
      </c>
      <c r="I30" s="28">
        <v>3.4393998327059849</v>
      </c>
      <c r="J30" s="27">
        <v>142873.81510216801</v>
      </c>
      <c r="K30" s="27">
        <v>38643</v>
      </c>
      <c r="L30" s="28">
        <v>3.6972754470969602</v>
      </c>
      <c r="M30" s="27">
        <v>119665.259891329</v>
      </c>
      <c r="N30" s="27">
        <v>33351</v>
      </c>
      <c r="O30" s="28">
        <v>3.5880561269925799</v>
      </c>
      <c r="P30" s="27">
        <v>72083.296196551906</v>
      </c>
      <c r="Q30" s="27">
        <v>44328</v>
      </c>
      <c r="R30" s="28">
        <v>1.6261346371718099</v>
      </c>
      <c r="S30" s="27">
        <v>245426.805803847</v>
      </c>
      <c r="T30" s="27">
        <v>58316</v>
      </c>
      <c r="U30" s="28">
        <v>4.2085672166103096</v>
      </c>
      <c r="V30" s="52">
        <v>9.0499999999999997E-2</v>
      </c>
      <c r="W30" s="28">
        <v>0.21</v>
      </c>
      <c r="X30" s="28">
        <v>0.13</v>
      </c>
      <c r="Y30" s="28">
        <v>0.1</v>
      </c>
      <c r="Z30" s="28">
        <f t="shared" si="0"/>
        <v>0.56000000000000005</v>
      </c>
      <c r="AA30" s="52">
        <v>6.4724919093851137</v>
      </c>
      <c r="AB30" s="28">
        <v>8.5153721682847898</v>
      </c>
    </row>
    <row r="31" spans="2:28" x14ac:dyDescent="0.3">
      <c r="B31" s="49">
        <v>45017</v>
      </c>
      <c r="C31" s="27">
        <v>1673093.6830299599</v>
      </c>
      <c r="D31" s="27">
        <v>540929</v>
      </c>
      <c r="E31" s="45">
        <v>0.08</v>
      </c>
      <c r="F31" s="28">
        <v>3.0930005287754199</v>
      </c>
      <c r="G31" s="27">
        <v>14888.170000000029</v>
      </c>
      <c r="H31" s="27">
        <v>4321</v>
      </c>
      <c r="I31" s="28">
        <v>3.4455380698912355</v>
      </c>
      <c r="J31" s="27">
        <v>145935.942274765</v>
      </c>
      <c r="K31" s="27">
        <v>38959</v>
      </c>
      <c r="L31" s="28">
        <v>3.7458852197121399</v>
      </c>
      <c r="M31" s="27">
        <v>98891.746399900498</v>
      </c>
      <c r="N31" s="27">
        <v>27559</v>
      </c>
      <c r="O31" s="28">
        <v>3.58836483181177</v>
      </c>
      <c r="P31" s="27">
        <v>76869.163573391299</v>
      </c>
      <c r="Q31" s="27">
        <v>47779</v>
      </c>
      <c r="R31" s="28">
        <v>1.6088483135559799</v>
      </c>
      <c r="S31" s="27">
        <v>231736.51683038601</v>
      </c>
      <c r="T31" s="27">
        <v>55072</v>
      </c>
      <c r="U31" s="28">
        <v>4.2078827140903998</v>
      </c>
      <c r="V31" s="52">
        <v>7.4399999999999994E-2</v>
      </c>
      <c r="W31" s="28">
        <v>0.21</v>
      </c>
      <c r="X31" s="28">
        <v>0.13</v>
      </c>
      <c r="Y31" s="28">
        <v>0.11</v>
      </c>
      <c r="Z31" s="28">
        <f t="shared" si="0"/>
        <v>0.55000000000000004</v>
      </c>
      <c r="AA31" s="52">
        <v>6.7686084142394822</v>
      </c>
      <c r="AB31" s="28">
        <v>8.7055016181229767</v>
      </c>
    </row>
    <row r="32" spans="2:28" x14ac:dyDescent="0.3">
      <c r="B32" s="49">
        <v>45047</v>
      </c>
      <c r="C32" s="27">
        <v>1753982.27777674</v>
      </c>
      <c r="D32" s="27">
        <v>553757</v>
      </c>
      <c r="E32" s="45">
        <v>0.08</v>
      </c>
      <c r="F32" s="28">
        <v>3.1674223129942298</v>
      </c>
      <c r="G32" s="27">
        <v>15072.790000000028</v>
      </c>
      <c r="H32" s="27">
        <v>4307</v>
      </c>
      <c r="I32" s="28">
        <v>3.4996029719062056</v>
      </c>
      <c r="J32" s="27">
        <v>158119.978394971</v>
      </c>
      <c r="K32" s="27">
        <v>40871</v>
      </c>
      <c r="L32" s="28">
        <v>3.8687572703131901</v>
      </c>
      <c r="M32" s="27">
        <v>104226.504035089</v>
      </c>
      <c r="N32" s="27">
        <v>28941</v>
      </c>
      <c r="O32" s="28">
        <v>3.6013442533115301</v>
      </c>
      <c r="P32" s="27">
        <v>76727.744572687807</v>
      </c>
      <c r="Q32" s="27">
        <v>46858</v>
      </c>
      <c r="R32" s="28">
        <v>1.6374524002878399</v>
      </c>
      <c r="S32" s="27">
        <v>251452.20921525001</v>
      </c>
      <c r="T32" s="27">
        <v>59685</v>
      </c>
      <c r="U32" s="28">
        <v>4.2129883423850201</v>
      </c>
      <c r="V32" s="52">
        <v>6.5799999999999997E-2</v>
      </c>
      <c r="W32" s="28">
        <v>0.2</v>
      </c>
      <c r="X32" s="28">
        <v>0.15</v>
      </c>
      <c r="Y32" s="28">
        <v>0.11</v>
      </c>
      <c r="Z32" s="28">
        <f t="shared" si="0"/>
        <v>0.54</v>
      </c>
      <c r="AA32" s="52">
        <v>7.0606796116504853</v>
      </c>
      <c r="AB32" s="28">
        <v>9.1019417475728162</v>
      </c>
    </row>
    <row r="33" spans="2:28" x14ac:dyDescent="0.3">
      <c r="B33" s="49">
        <v>45078</v>
      </c>
      <c r="C33" s="27">
        <v>1947328.0015094101</v>
      </c>
      <c r="D33" s="27">
        <v>601675</v>
      </c>
      <c r="E33" s="45">
        <v>0.08</v>
      </c>
      <c r="F33" s="28">
        <v>3.2365114081678801</v>
      </c>
      <c r="G33" s="27">
        <v>16930.430000000004</v>
      </c>
      <c r="H33" s="27">
        <v>4853</v>
      </c>
      <c r="I33" s="28">
        <v>3.4886523799711529</v>
      </c>
      <c r="J33" s="27">
        <v>187172.214891974</v>
      </c>
      <c r="K33" s="27">
        <v>49174</v>
      </c>
      <c r="L33" s="28">
        <v>3.80632478325892</v>
      </c>
      <c r="M33" s="27">
        <v>115852.524787602</v>
      </c>
      <c r="N33" s="27">
        <v>32202</v>
      </c>
      <c r="O33" s="28">
        <v>3.5976810380598101</v>
      </c>
      <c r="P33" s="27">
        <v>77601.793136511304</v>
      </c>
      <c r="Q33" s="27">
        <v>47280</v>
      </c>
      <c r="R33" s="28">
        <v>1.6413238819059099</v>
      </c>
      <c r="S33" s="27">
        <v>289244.077894983</v>
      </c>
      <c r="T33" s="27">
        <v>68770</v>
      </c>
      <c r="U33" s="28">
        <v>4.2059630346805701</v>
      </c>
      <c r="V33" s="52">
        <v>5.6000000000000001E-2</v>
      </c>
      <c r="W33" s="28">
        <v>0.2</v>
      </c>
      <c r="X33" s="28">
        <v>0.16</v>
      </c>
      <c r="Y33" s="28">
        <v>0.1</v>
      </c>
      <c r="Z33" s="28">
        <f t="shared" si="0"/>
        <v>0.54</v>
      </c>
      <c r="AA33" s="52">
        <v>7.2932847896440132</v>
      </c>
      <c r="AB33" s="28">
        <v>9.1019417475728162</v>
      </c>
    </row>
    <row r="34" spans="2:28" x14ac:dyDescent="0.3">
      <c r="B34" s="49">
        <v>45108</v>
      </c>
      <c r="C34" s="27">
        <v>1929931.2936297399</v>
      </c>
      <c r="D34" s="27">
        <v>599064</v>
      </c>
      <c r="E34" s="45">
        <v>7.0000000000000007E-2</v>
      </c>
      <c r="F34" s="28">
        <v>3.2215778174447798</v>
      </c>
      <c r="G34" s="27">
        <v>14139.930000000011</v>
      </c>
      <c r="H34" s="27">
        <v>4037</v>
      </c>
      <c r="I34" s="28">
        <v>3.5025836016844218</v>
      </c>
      <c r="J34" s="27">
        <v>196962.33705258</v>
      </c>
      <c r="K34" s="27">
        <v>51425</v>
      </c>
      <c r="L34" s="28">
        <v>3.8300891988834098</v>
      </c>
      <c r="M34" s="27">
        <v>105867.874618488</v>
      </c>
      <c r="N34" s="27">
        <v>29318</v>
      </c>
      <c r="O34" s="28">
        <v>3.61101966772932</v>
      </c>
      <c r="P34" s="27">
        <v>69210.276154303298</v>
      </c>
      <c r="Q34" s="27">
        <v>41108</v>
      </c>
      <c r="R34" s="28">
        <v>1.68362061288079</v>
      </c>
      <c r="S34" s="27">
        <v>273634.854091393</v>
      </c>
      <c r="T34" s="27">
        <v>65069</v>
      </c>
      <c r="U34" s="28">
        <v>4.2053028952557003</v>
      </c>
      <c r="V34" s="52">
        <v>5.1499999999999997E-2</v>
      </c>
      <c r="W34" s="28">
        <v>0.18</v>
      </c>
      <c r="X34" s="28">
        <v>0.16</v>
      </c>
      <c r="Y34" s="28">
        <v>0.12</v>
      </c>
      <c r="Z34" s="28">
        <f t="shared" si="0"/>
        <v>0.54</v>
      </c>
      <c r="AA34" s="52">
        <v>7.9692556634304212</v>
      </c>
      <c r="AB34" s="28">
        <v>9.1019417475728162</v>
      </c>
    </row>
    <row r="35" spans="2:28" x14ac:dyDescent="0.3">
      <c r="B35" s="49">
        <v>45139</v>
      </c>
      <c r="C35" s="27">
        <v>1771360.0489743301</v>
      </c>
      <c r="D35" s="27">
        <v>556477</v>
      </c>
      <c r="E35" s="45">
        <v>0.06</v>
      </c>
      <c r="F35" s="28">
        <v>3.1831684849047299</v>
      </c>
      <c r="G35" s="27">
        <v>13052.310000000001</v>
      </c>
      <c r="H35" s="27">
        <v>3742</v>
      </c>
      <c r="I35" s="28">
        <v>3.4880571886691611</v>
      </c>
      <c r="J35" s="27">
        <v>182925.07350388</v>
      </c>
      <c r="K35" s="27">
        <v>46606</v>
      </c>
      <c r="L35" s="28">
        <v>3.92492540668326</v>
      </c>
      <c r="M35" s="27">
        <v>102500.085323354</v>
      </c>
      <c r="N35" s="27">
        <v>28169</v>
      </c>
      <c r="O35" s="28">
        <v>3.6387548483564802</v>
      </c>
      <c r="P35" s="27">
        <v>64902.691644710299</v>
      </c>
      <c r="Q35" s="27">
        <v>39072</v>
      </c>
      <c r="R35" s="28">
        <v>1.66110492538673</v>
      </c>
      <c r="S35" s="27">
        <v>221442.07199314999</v>
      </c>
      <c r="T35" s="27">
        <v>52633</v>
      </c>
      <c r="U35" s="28">
        <v>4.2072857711540301</v>
      </c>
      <c r="V35" s="52">
        <v>5.7099999999999998E-2</v>
      </c>
      <c r="W35" s="28">
        <v>0.16</v>
      </c>
      <c r="X35" s="28">
        <v>0.16</v>
      </c>
      <c r="Y35" s="28">
        <v>0.14000000000000001</v>
      </c>
      <c r="Z35" s="28">
        <f t="shared" si="0"/>
        <v>0.54</v>
      </c>
      <c r="AA35" s="52">
        <v>7.9692556634304212</v>
      </c>
      <c r="AB35" s="28">
        <v>9.1019417475728162</v>
      </c>
    </row>
    <row r="36" spans="2:28" x14ac:dyDescent="0.3">
      <c r="B36" s="49">
        <v>45170</v>
      </c>
      <c r="C36" s="27">
        <v>1958569.81163704</v>
      </c>
      <c r="D36" s="27">
        <v>579100</v>
      </c>
      <c r="E36" s="45">
        <v>0.06</v>
      </c>
      <c r="F36" s="28">
        <v>3.3820925775117199</v>
      </c>
      <c r="G36" s="27">
        <v>12888.149999999994</v>
      </c>
      <c r="H36" s="27">
        <v>3681</v>
      </c>
      <c r="I36" s="28">
        <v>3.5012632436837801</v>
      </c>
      <c r="J36" s="27">
        <v>182794.79591670699</v>
      </c>
      <c r="K36" s="27">
        <v>46657</v>
      </c>
      <c r="L36" s="28">
        <v>3.9178428942432499</v>
      </c>
      <c r="M36" s="27">
        <v>104167.050291589</v>
      </c>
      <c r="N36" s="27">
        <v>28465</v>
      </c>
      <c r="O36" s="28">
        <v>3.6594783169362102</v>
      </c>
      <c r="P36" s="27">
        <v>64347.790636363301</v>
      </c>
      <c r="Q36" s="27">
        <v>38454</v>
      </c>
      <c r="R36" s="28">
        <v>1.6733705371707299</v>
      </c>
      <c r="S36" s="27">
        <v>383072.08297518699</v>
      </c>
      <c r="T36" s="27">
        <v>70249</v>
      </c>
      <c r="U36" s="28">
        <v>5.4530610111914397</v>
      </c>
      <c r="V36" s="52">
        <v>6.13E-2</v>
      </c>
      <c r="W36" s="28">
        <v>0.19</v>
      </c>
      <c r="X36" s="28">
        <v>0.16</v>
      </c>
      <c r="Y36" s="28">
        <v>0.13</v>
      </c>
      <c r="Z36" s="28">
        <f t="shared" si="0"/>
        <v>0.52</v>
      </c>
      <c r="AA36" s="52">
        <v>7.9692556634304212</v>
      </c>
      <c r="AB36" s="28">
        <v>9.1019417475728162</v>
      </c>
    </row>
    <row r="37" spans="2:28" x14ac:dyDescent="0.3">
      <c r="B37" s="49">
        <v>45200</v>
      </c>
      <c r="C37" s="27">
        <v>1765360.29261291</v>
      </c>
      <c r="D37" s="27">
        <v>540530</v>
      </c>
      <c r="E37" s="45">
        <v>7.0000000000000007E-2</v>
      </c>
      <c r="F37" s="28">
        <v>3.2659802279483299</v>
      </c>
      <c r="G37" s="27">
        <v>11751.309999999989</v>
      </c>
      <c r="H37" s="27">
        <v>3371</v>
      </c>
      <c r="I37" s="28">
        <v>3.4860011865915124</v>
      </c>
      <c r="J37" s="27">
        <v>167479.73920489001</v>
      </c>
      <c r="K37" s="27">
        <v>43895</v>
      </c>
      <c r="L37" s="28">
        <v>3.8154627908620502</v>
      </c>
      <c r="M37" s="27">
        <v>100728.30374651399</v>
      </c>
      <c r="N37" s="27">
        <v>27021</v>
      </c>
      <c r="O37" s="28">
        <v>3.7277785332339199</v>
      </c>
      <c r="P37" s="27">
        <v>61891.859351232299</v>
      </c>
      <c r="Q37" s="27">
        <v>36725</v>
      </c>
      <c r="R37" s="28">
        <v>1.6852786753228699</v>
      </c>
      <c r="S37" s="27">
        <v>238502.56044508301</v>
      </c>
      <c r="T37" s="27">
        <v>56835</v>
      </c>
      <c r="U37" s="28">
        <v>4.1964029285665996</v>
      </c>
      <c r="V37" s="52">
        <v>5.8400000000000001E-2</v>
      </c>
      <c r="W37" s="28">
        <v>0.22</v>
      </c>
      <c r="X37" s="28">
        <v>0.15</v>
      </c>
      <c r="Y37" s="28">
        <v>0.11</v>
      </c>
      <c r="Z37" s="28">
        <f t="shared" si="0"/>
        <v>0.52</v>
      </c>
      <c r="AA37" s="52">
        <v>7.9692556634304212</v>
      </c>
      <c r="AB37" s="28">
        <v>9.1019417475728162</v>
      </c>
    </row>
    <row r="38" spans="2:28" x14ac:dyDescent="0.3">
      <c r="B38" s="49">
        <v>45231</v>
      </c>
      <c r="C38" s="27">
        <v>1930912.1912493701</v>
      </c>
      <c r="D38" s="27">
        <v>575161</v>
      </c>
      <c r="E38" s="45">
        <v>7.0000000000000007E-2</v>
      </c>
      <c r="F38" s="28">
        <v>3.3571681516121101</v>
      </c>
      <c r="G38" s="27">
        <v>13048.89999999998</v>
      </c>
      <c r="H38" s="27">
        <v>3694</v>
      </c>
      <c r="I38" s="28">
        <v>3.5324580400649648</v>
      </c>
      <c r="J38" s="27">
        <v>172901.04804448001</v>
      </c>
      <c r="K38" s="27">
        <v>43701</v>
      </c>
      <c r="L38" s="28">
        <v>3.9564551851097298</v>
      </c>
      <c r="M38" s="27">
        <v>129166.742623094</v>
      </c>
      <c r="N38" s="27">
        <v>34557</v>
      </c>
      <c r="O38" s="28">
        <v>3.7377880783370601</v>
      </c>
      <c r="P38" s="27">
        <v>62336.187020915197</v>
      </c>
      <c r="Q38" s="27">
        <v>37179</v>
      </c>
      <c r="R38" s="28">
        <v>1.6766504483960101</v>
      </c>
      <c r="S38" s="27">
        <v>409660.42128407699</v>
      </c>
      <c r="T38" s="27">
        <v>93889</v>
      </c>
      <c r="U38" s="28">
        <v>4.36324192699972</v>
      </c>
      <c r="V38" s="52">
        <v>5.3999999999999999E-2</v>
      </c>
      <c r="W38" s="28">
        <v>0.22</v>
      </c>
      <c r="X38" s="28">
        <v>0.15</v>
      </c>
      <c r="Y38" s="28">
        <v>0.11</v>
      </c>
      <c r="Z38" s="28">
        <f t="shared" si="0"/>
        <v>0.52</v>
      </c>
      <c r="AA38" s="52">
        <v>7.9692556634304212</v>
      </c>
      <c r="AB38" s="28">
        <v>9.1019417475728162</v>
      </c>
    </row>
    <row r="39" spans="2:28" x14ac:dyDescent="0.3">
      <c r="B39" s="49">
        <v>45261</v>
      </c>
      <c r="C39" s="27">
        <v>2051652.86539044</v>
      </c>
      <c r="D39" s="27">
        <v>610393</v>
      </c>
      <c r="E39" s="54">
        <v>7.0000000000000007E-2</v>
      </c>
      <c r="F39" s="28">
        <v>3.3611998587638401</v>
      </c>
      <c r="G39" s="27">
        <v>14893.709999999955</v>
      </c>
      <c r="H39" s="27">
        <v>4150</v>
      </c>
      <c r="I39" s="28">
        <v>3.5888457831325193</v>
      </c>
      <c r="J39" s="27">
        <v>176190.962354608</v>
      </c>
      <c r="K39" s="27">
        <v>44554</v>
      </c>
      <c r="L39" s="28">
        <v>3.95454869045671</v>
      </c>
      <c r="M39" s="27">
        <v>109958.348096004</v>
      </c>
      <c r="N39" s="27">
        <v>28999</v>
      </c>
      <c r="O39" s="28">
        <v>3.7917979273769302</v>
      </c>
      <c r="P39" s="27">
        <v>65291.692781305603</v>
      </c>
      <c r="Q39" s="27">
        <v>39938</v>
      </c>
      <c r="R39" s="28">
        <v>1.6348263002981001</v>
      </c>
      <c r="S39" s="27">
        <v>316399.24618939398</v>
      </c>
      <c r="T39" s="27">
        <v>73665</v>
      </c>
      <c r="U39" s="28">
        <v>4.2951095661357996</v>
      </c>
      <c r="V39" s="52">
        <v>5.1900000000000002E-2</v>
      </c>
      <c r="W39" s="53">
        <v>0.22</v>
      </c>
      <c r="X39" s="53">
        <v>0.15</v>
      </c>
      <c r="Y39" s="53">
        <v>0.11</v>
      </c>
      <c r="Z39" s="28">
        <f t="shared" si="0"/>
        <v>0.52</v>
      </c>
      <c r="AA39" s="52">
        <v>7.9692556634304212</v>
      </c>
      <c r="AB39" s="28">
        <v>9.1019417475728162</v>
      </c>
    </row>
    <row r="43" spans="2:28" x14ac:dyDescent="0.3">
      <c r="B43" s="63" t="s">
        <v>10</v>
      </c>
      <c r="C43" s="58" t="s">
        <v>56</v>
      </c>
      <c r="D43" s="58" t="s">
        <v>119</v>
      </c>
      <c r="E43" s="58" t="s">
        <v>32</v>
      </c>
      <c r="F43" s="58" t="s">
        <v>154</v>
      </c>
    </row>
    <row r="44" spans="2:28" x14ac:dyDescent="0.3">
      <c r="B44" s="73" t="s">
        <v>12</v>
      </c>
      <c r="C44" s="65">
        <v>15175329.373336557</v>
      </c>
      <c r="D44" s="65">
        <v>5740964</v>
      </c>
      <c r="E44" s="66">
        <v>2.6379753058601518</v>
      </c>
      <c r="F44" s="65" t="e">
        <v>#DIV/0!</v>
      </c>
    </row>
    <row r="45" spans="2:28" x14ac:dyDescent="0.3">
      <c r="B45" s="73" t="s">
        <v>13</v>
      </c>
      <c r="C45" s="65">
        <v>18719340.663651247</v>
      </c>
      <c r="D45" s="65">
        <v>6647305</v>
      </c>
      <c r="E45" s="66">
        <v>2.8144487056189416</v>
      </c>
      <c r="F45" s="66">
        <v>7.333333333333332E-2</v>
      </c>
    </row>
    <row r="46" spans="2:28" ht="15" thickBot="1" x14ac:dyDescent="0.35">
      <c r="B46" s="73" t="s">
        <v>14</v>
      </c>
      <c r="C46" s="65">
        <v>21852447.628688846</v>
      </c>
      <c r="D46" s="65">
        <v>6802422</v>
      </c>
      <c r="E46" s="66">
        <v>3.2091579741472382</v>
      </c>
      <c r="F46" s="66">
        <v>7.3333333333333361E-2</v>
      </c>
      <c r="K46" s="82"/>
      <c r="L46" s="82"/>
      <c r="M46" s="82"/>
      <c r="N46" s="82"/>
      <c r="O46" s="82"/>
      <c r="P46" s="82"/>
      <c r="Q46" s="82"/>
    </row>
    <row r="47" spans="2:28" ht="19.2" customHeight="1" thickTop="1" x14ac:dyDescent="0.3">
      <c r="B47" s="64" t="s">
        <v>11</v>
      </c>
      <c r="C47" s="65">
        <v>55747117.665676668</v>
      </c>
      <c r="D47" s="65">
        <v>19190691</v>
      </c>
      <c r="E47" s="66">
        <v>2.8871939952087775</v>
      </c>
      <c r="F47" s="66">
        <v>7.3333333333333348E-2</v>
      </c>
      <c r="J47" s="75"/>
      <c r="K47" s="82"/>
      <c r="L47" s="82"/>
      <c r="M47" s="82"/>
      <c r="N47" s="82"/>
      <c r="O47" s="82"/>
      <c r="P47" s="82"/>
      <c r="Q47" s="82"/>
    </row>
    <row r="48" spans="2:28" ht="14.4" customHeight="1" x14ac:dyDescent="0.3">
      <c r="B48" s="22"/>
      <c r="C48" s="22"/>
      <c r="D48" s="22"/>
      <c r="E48" s="22"/>
      <c r="G48" s="22"/>
      <c r="H48" s="22"/>
      <c r="I48" s="22"/>
      <c r="J48" s="76"/>
      <c r="K48" s="82"/>
      <c r="L48" s="82"/>
      <c r="M48" s="82"/>
      <c r="N48" s="82"/>
      <c r="O48" s="82"/>
      <c r="P48" s="82"/>
      <c r="Q48" s="82"/>
    </row>
    <row r="49" spans="2:28" ht="15" customHeight="1" thickBot="1" x14ac:dyDescent="0.35"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82"/>
      <c r="M49" s="82"/>
      <c r="N49" s="82"/>
      <c r="O49" s="82"/>
      <c r="P49" s="82"/>
      <c r="Q49" s="82"/>
    </row>
    <row r="50" spans="2:28" ht="21.6" thickBot="1" x14ac:dyDescent="0.35">
      <c r="B50" s="281" t="s">
        <v>153</v>
      </c>
      <c r="C50" s="282"/>
      <c r="D50" s="282"/>
      <c r="E50" s="282"/>
      <c r="F50" s="283"/>
      <c r="G50" s="22"/>
      <c r="H50" s="22"/>
      <c r="I50" s="22"/>
      <c r="J50" s="22"/>
      <c r="K50" s="22"/>
      <c r="Q50" s="72"/>
      <c r="R50" s="72"/>
      <c r="S50" s="72"/>
      <c r="T50" s="72"/>
    </row>
    <row r="51" spans="2:28" ht="18.600000000000001" customHeight="1" thickTop="1" thickBot="1" x14ac:dyDescent="0.35">
      <c r="B51" s="89" t="s">
        <v>59</v>
      </c>
      <c r="C51" s="88" t="s">
        <v>33</v>
      </c>
      <c r="D51" s="87" t="s">
        <v>34</v>
      </c>
      <c r="E51" s="88" t="s">
        <v>35</v>
      </c>
      <c r="F51" s="88" t="s">
        <v>36</v>
      </c>
      <c r="G51" s="22"/>
      <c r="H51" s="22"/>
      <c r="I51" s="22"/>
      <c r="J51" s="22"/>
      <c r="K51" s="22"/>
      <c r="Q51" s="72"/>
      <c r="R51" s="72"/>
      <c r="S51" s="72"/>
      <c r="T51" s="72"/>
    </row>
    <row r="52" spans="2:28" ht="18.600000000000001" thickBot="1" x14ac:dyDescent="0.35">
      <c r="B52" s="90" t="s">
        <v>9</v>
      </c>
      <c r="C52" s="91">
        <v>15175329.373336557</v>
      </c>
      <c r="D52" s="91">
        <v>18719340.663651247</v>
      </c>
      <c r="E52" s="91">
        <v>21852447.628688846</v>
      </c>
      <c r="F52" s="92">
        <f>((E52/C52)^(1/2))-1</f>
        <v>0.19999926775548893</v>
      </c>
      <c r="G52" s="22"/>
      <c r="H52" s="22"/>
      <c r="I52" s="22"/>
      <c r="J52" s="22"/>
      <c r="K52" s="22"/>
      <c r="Q52" s="72"/>
      <c r="R52" s="72"/>
      <c r="S52" s="72"/>
      <c r="T52" s="72"/>
    </row>
    <row r="53" spans="2:28" ht="15.6" customHeight="1" thickBot="1" x14ac:dyDescent="0.35">
      <c r="B53" s="93" t="s">
        <v>8</v>
      </c>
      <c r="C53" s="94">
        <v>5740964</v>
      </c>
      <c r="D53" s="94">
        <v>6647305</v>
      </c>
      <c r="E53" s="94">
        <v>6802422</v>
      </c>
      <c r="F53" s="92">
        <f t="shared" ref="F53:F54" si="1">((E53/C53)^(1/2))-1</f>
        <v>8.8527420406343316E-2</v>
      </c>
      <c r="G53" s="22"/>
      <c r="H53" s="22"/>
      <c r="I53" s="22"/>
      <c r="J53" s="22"/>
      <c r="K53" s="22"/>
      <c r="Q53" s="72"/>
      <c r="R53" s="72"/>
      <c r="S53" s="72"/>
      <c r="T53" s="72"/>
    </row>
    <row r="54" spans="2:28" ht="18.600000000000001" thickBot="1" x14ac:dyDescent="0.35">
      <c r="B54" s="90" t="s">
        <v>7</v>
      </c>
      <c r="C54" s="96">
        <v>2.6379753058601518</v>
      </c>
      <c r="D54" s="96">
        <v>2.8144487056189416</v>
      </c>
      <c r="E54" s="96">
        <v>3.2091579741472382</v>
      </c>
      <c r="F54" s="92">
        <f t="shared" si="1"/>
        <v>0.10296107334641857</v>
      </c>
      <c r="G54" s="22"/>
      <c r="H54" s="22"/>
      <c r="I54" s="22"/>
      <c r="J54" s="22"/>
      <c r="K54" s="22"/>
    </row>
    <row r="55" spans="2:28" ht="18.600000000000001" thickBot="1" x14ac:dyDescent="0.35">
      <c r="B55" s="93" t="s">
        <v>37</v>
      </c>
      <c r="C55" s="97" t="s">
        <v>3</v>
      </c>
      <c r="D55" s="98">
        <v>7.333333333333332E-2</v>
      </c>
      <c r="E55" s="98">
        <v>7.3333333333333361E-2</v>
      </c>
      <c r="F55" s="92">
        <v>0</v>
      </c>
      <c r="G55" s="22"/>
    </row>
    <row r="56" spans="2:28" x14ac:dyDescent="0.3">
      <c r="B56" s="22"/>
      <c r="C56" s="22"/>
      <c r="D56" s="22"/>
      <c r="E56" s="22"/>
      <c r="F56" s="22"/>
      <c r="G56" s="22"/>
      <c r="H56" s="22"/>
      <c r="I56" s="22"/>
    </row>
    <row r="57" spans="2:28" x14ac:dyDescent="0.3">
      <c r="B57" s="22"/>
      <c r="C57" s="22"/>
      <c r="D57" s="22"/>
      <c r="E57" s="22"/>
      <c r="G57" s="22"/>
      <c r="H57" s="22"/>
      <c r="I57" s="22"/>
      <c r="L57" s="82"/>
      <c r="M57" s="82"/>
      <c r="N57" s="82"/>
      <c r="Y57" s="82"/>
      <c r="Z57" s="82"/>
      <c r="AA57" s="82"/>
      <c r="AB57" s="82"/>
    </row>
    <row r="58" spans="2:28" x14ac:dyDescent="0.3">
      <c r="L58" s="82"/>
      <c r="M58" s="82"/>
      <c r="N58" s="82"/>
      <c r="Y58" s="82"/>
      <c r="Z58" s="82"/>
      <c r="AA58" s="82"/>
      <c r="AB58" s="82"/>
    </row>
    <row r="59" spans="2:28" x14ac:dyDescent="0.3">
      <c r="L59" s="82"/>
      <c r="M59" s="82"/>
      <c r="N59" s="82"/>
      <c r="Y59" s="82"/>
      <c r="Z59" s="82"/>
      <c r="AA59" s="82"/>
      <c r="AB59" s="82"/>
    </row>
    <row r="60" spans="2:28" ht="14.4" customHeight="1" x14ac:dyDescent="0.3">
      <c r="B60" s="63" t="s">
        <v>10</v>
      </c>
      <c r="C60" s="58" t="s">
        <v>159</v>
      </c>
      <c r="D60" s="58" t="s">
        <v>160</v>
      </c>
      <c r="E60" s="58" t="s">
        <v>161</v>
      </c>
      <c r="F60" s="58" t="s">
        <v>162</v>
      </c>
      <c r="G60" s="58" t="s">
        <v>163</v>
      </c>
      <c r="H60" s="58" t="s">
        <v>164</v>
      </c>
      <c r="I60" s="58" t="s">
        <v>165</v>
      </c>
      <c r="J60" s="58" t="s">
        <v>166</v>
      </c>
      <c r="K60" s="58" t="s">
        <v>167</v>
      </c>
      <c r="L60" s="82"/>
      <c r="M60" s="82"/>
      <c r="N60" s="82"/>
      <c r="Y60" s="82"/>
      <c r="Z60" s="82"/>
      <c r="AA60" s="82"/>
      <c r="AB60" s="82"/>
    </row>
    <row r="61" spans="2:28" x14ac:dyDescent="0.3">
      <c r="B61" s="73" t="s">
        <v>12</v>
      </c>
      <c r="C61" s="65">
        <v>112309.42999999993</v>
      </c>
      <c r="D61" s="65">
        <v>38444</v>
      </c>
      <c r="E61" s="66">
        <v>2.9510066669440711</v>
      </c>
      <c r="F61" s="65">
        <v>57418.196763567677</v>
      </c>
      <c r="G61" s="65">
        <v>29037.166666666668</v>
      </c>
      <c r="H61" s="66">
        <v>1.9744812148732231</v>
      </c>
      <c r="I61" s="65">
        <v>185345.69307132173</v>
      </c>
      <c r="J61" s="65">
        <v>50940.583333333336</v>
      </c>
      <c r="K61" s="66">
        <v>3.6330029717332617</v>
      </c>
      <c r="L61" s="82"/>
      <c r="M61" s="82"/>
      <c r="N61" s="82"/>
      <c r="O61" s="22"/>
      <c r="P61" s="22"/>
      <c r="Q61" s="22"/>
      <c r="R61" s="22"/>
      <c r="T61" s="22"/>
      <c r="Y61" s="82"/>
      <c r="Z61" s="82"/>
      <c r="AA61" s="82"/>
      <c r="AB61" s="82"/>
    </row>
    <row r="62" spans="2:28" ht="21" customHeight="1" x14ac:dyDescent="0.3">
      <c r="B62" s="73" t="s">
        <v>13</v>
      </c>
      <c r="C62" s="65">
        <v>166326.41000000009</v>
      </c>
      <c r="D62" s="65">
        <v>54279</v>
      </c>
      <c r="E62" s="66">
        <v>3.0743718597831009</v>
      </c>
      <c r="F62" s="65">
        <v>62642.560573411349</v>
      </c>
      <c r="G62" s="65">
        <v>33454.333333333336</v>
      </c>
      <c r="H62" s="66">
        <v>1.8827736944139568</v>
      </c>
      <c r="I62" s="65">
        <v>260344.60050617214</v>
      </c>
      <c r="J62" s="65">
        <v>65574.416666666672</v>
      </c>
      <c r="K62" s="66">
        <v>3.9564117818149787</v>
      </c>
      <c r="L62" s="82"/>
      <c r="M62" s="82"/>
      <c r="N62" s="82"/>
      <c r="T62" s="22"/>
      <c r="Y62" s="82"/>
      <c r="Z62" s="82"/>
      <c r="AA62" s="82"/>
      <c r="AB62" s="82"/>
    </row>
    <row r="63" spans="2:28" x14ac:dyDescent="0.3">
      <c r="B63" s="73" t="s">
        <v>14</v>
      </c>
      <c r="C63" s="65">
        <v>178304.61000000004</v>
      </c>
      <c r="D63" s="65">
        <v>51215</v>
      </c>
      <c r="E63" s="66">
        <v>3.4850964953485541</v>
      </c>
      <c r="F63" s="65">
        <v>68620.055915310382</v>
      </c>
      <c r="G63" s="65">
        <v>41161.916666666664</v>
      </c>
      <c r="H63" s="66">
        <v>1.6704557759705276</v>
      </c>
      <c r="I63" s="65">
        <v>282417.15240912006</v>
      </c>
      <c r="J63" s="65">
        <v>65158.666666666664</v>
      </c>
      <c r="K63" s="66">
        <v>4.320040528213382</v>
      </c>
      <c r="L63" s="82"/>
      <c r="M63" s="82"/>
      <c r="N63" s="82"/>
      <c r="T63" s="22"/>
      <c r="Y63" s="82"/>
      <c r="Z63" s="82"/>
      <c r="AA63" s="82"/>
      <c r="AB63" s="82"/>
    </row>
    <row r="64" spans="2:28" x14ac:dyDescent="0.3">
      <c r="B64" s="64" t="s">
        <v>11</v>
      </c>
      <c r="C64" s="65">
        <v>456940.45000000007</v>
      </c>
      <c r="D64" s="65">
        <v>143938</v>
      </c>
      <c r="E64" s="66">
        <v>3.1701583406919078</v>
      </c>
      <c r="F64" s="65">
        <v>62893.604417429771</v>
      </c>
      <c r="G64" s="65">
        <v>34551.138888888891</v>
      </c>
      <c r="H64" s="66">
        <v>1.842570228419236</v>
      </c>
      <c r="I64" s="65">
        <v>242702.48199553799</v>
      </c>
      <c r="J64" s="65">
        <v>60557.888888888891</v>
      </c>
      <c r="K64" s="66">
        <v>3.9698184272538746</v>
      </c>
      <c r="L64" s="82"/>
      <c r="M64" s="82"/>
      <c r="N64" s="82"/>
      <c r="T64" s="22"/>
      <c r="Y64" s="82"/>
      <c r="Z64" s="82"/>
      <c r="AA64" s="82"/>
      <c r="AB64" s="82"/>
    </row>
    <row r="65" spans="2:28" x14ac:dyDescent="0.3">
      <c r="L65" s="82"/>
      <c r="M65" s="82"/>
      <c r="N65" s="82"/>
      <c r="T65" s="22"/>
      <c r="Y65" s="82"/>
      <c r="Z65" s="82"/>
      <c r="AA65" s="82"/>
      <c r="AB65" s="82"/>
    </row>
    <row r="66" spans="2:28" ht="15" thickBot="1" x14ac:dyDescent="0.35">
      <c r="L66" s="82"/>
      <c r="M66" s="82"/>
      <c r="N66" s="82"/>
      <c r="T66" s="22"/>
      <c r="Y66" s="82"/>
      <c r="Z66" s="82"/>
      <c r="AA66" s="82"/>
      <c r="AB66" s="82"/>
    </row>
    <row r="67" spans="2:28" ht="21.6" thickBot="1" x14ac:dyDescent="0.35">
      <c r="B67" s="281" t="s">
        <v>168</v>
      </c>
      <c r="C67" s="282"/>
      <c r="D67" s="282"/>
      <c r="E67" s="282"/>
      <c r="F67" s="283"/>
      <c r="G67" s="82"/>
      <c r="H67" s="82"/>
      <c r="I67" s="82"/>
      <c r="J67" s="82"/>
      <c r="T67" s="22"/>
      <c r="Y67" s="82"/>
      <c r="Z67" s="82"/>
      <c r="AA67" s="82"/>
      <c r="AB67" s="82"/>
    </row>
    <row r="68" spans="2:28" ht="22.2" customHeight="1" thickTop="1" thickBot="1" x14ac:dyDescent="0.35">
      <c r="B68" s="89" t="s">
        <v>59</v>
      </c>
      <c r="C68" s="88" t="s">
        <v>33</v>
      </c>
      <c r="D68" s="87" t="s">
        <v>34</v>
      </c>
      <c r="E68" s="88" t="s">
        <v>35</v>
      </c>
      <c r="F68" s="88" t="s">
        <v>36</v>
      </c>
      <c r="G68" s="82"/>
      <c r="H68" s="82"/>
      <c r="I68" s="82"/>
      <c r="J68" s="82"/>
      <c r="T68" s="22"/>
      <c r="Y68" s="82"/>
      <c r="Z68" s="82"/>
      <c r="AA68" s="82"/>
      <c r="AB68" s="82"/>
    </row>
    <row r="69" spans="2:28" ht="18.600000000000001" customHeight="1" thickBot="1" x14ac:dyDescent="0.35">
      <c r="B69" s="90" t="s">
        <v>9</v>
      </c>
      <c r="C69" s="91">
        <v>112309.42999999993</v>
      </c>
      <c r="D69" s="91">
        <v>166326.41000000009</v>
      </c>
      <c r="E69" s="91">
        <v>178304.61000000004</v>
      </c>
      <c r="F69" s="92">
        <f>((E69/C69)^(1/2))-1</f>
        <v>0.26000762817916856</v>
      </c>
      <c r="G69" s="82"/>
      <c r="H69" s="82"/>
      <c r="I69" s="82"/>
      <c r="J69" s="82"/>
      <c r="T69" s="22"/>
      <c r="Y69" s="82"/>
      <c r="Z69" s="82"/>
      <c r="AA69" s="82"/>
      <c r="AB69" s="82"/>
    </row>
    <row r="70" spans="2:28" ht="18.600000000000001" thickBot="1" x14ac:dyDescent="0.35">
      <c r="B70" s="93" t="s">
        <v>8</v>
      </c>
      <c r="C70" s="94">
        <v>38444</v>
      </c>
      <c r="D70" s="94">
        <v>54279</v>
      </c>
      <c r="E70" s="94">
        <v>51215</v>
      </c>
      <c r="F70" s="95">
        <f t="shared" ref="F70:F71" si="2">((E70/C70)^(1/2))-1</f>
        <v>0.1542085955544672</v>
      </c>
      <c r="G70" s="82"/>
      <c r="H70" s="82"/>
      <c r="I70" s="82"/>
      <c r="J70" s="82"/>
      <c r="T70" s="22"/>
      <c r="Y70" s="82"/>
      <c r="Z70" s="82"/>
      <c r="AA70" s="82"/>
      <c r="AB70" s="82"/>
    </row>
    <row r="71" spans="2:28" ht="18.600000000000001" thickBot="1" x14ac:dyDescent="0.35">
      <c r="B71" s="90" t="s">
        <v>7</v>
      </c>
      <c r="C71" s="96">
        <v>2.9510066669440711</v>
      </c>
      <c r="D71" s="96">
        <v>3.0743718597831009</v>
      </c>
      <c r="E71" s="96">
        <v>3.4850964953485541</v>
      </c>
      <c r="F71" s="92">
        <f t="shared" si="2"/>
        <v>8.6731631715410984E-2</v>
      </c>
      <c r="G71" s="82"/>
      <c r="H71" s="82"/>
      <c r="I71" s="82"/>
      <c r="J71" s="82"/>
      <c r="T71" s="22"/>
      <c r="Y71" s="82"/>
      <c r="Z71" s="82"/>
      <c r="AA71" s="82"/>
      <c r="AB71" s="82"/>
    </row>
    <row r="72" spans="2:28" ht="18" customHeight="1" x14ac:dyDescent="0.3">
      <c r="B72" s="82"/>
      <c r="C72" s="82"/>
      <c r="D72" s="82"/>
      <c r="G72" s="82"/>
      <c r="H72" s="82"/>
      <c r="I72" s="82"/>
      <c r="J72" s="82"/>
      <c r="T72" s="22"/>
      <c r="Y72" s="82"/>
      <c r="Z72" s="82"/>
      <c r="AA72" s="82"/>
      <c r="AB72" s="82"/>
    </row>
    <row r="73" spans="2:28" ht="14.4" customHeight="1" x14ac:dyDescent="0.3">
      <c r="B73" s="82"/>
      <c r="C73" s="82"/>
      <c r="D73" s="82"/>
      <c r="G73" s="82"/>
      <c r="H73" s="82"/>
      <c r="I73" s="82"/>
      <c r="J73" s="82"/>
      <c r="T73" s="22"/>
      <c r="Y73" s="82"/>
      <c r="Z73" s="82"/>
      <c r="AA73" s="82"/>
      <c r="AB73" s="82"/>
    </row>
    <row r="74" spans="2:28" ht="14.4" customHeight="1" thickBot="1" x14ac:dyDescent="0.35">
      <c r="C74" s="82"/>
      <c r="D74" s="82"/>
      <c r="G74" s="82"/>
      <c r="H74" s="82"/>
      <c r="I74" s="82"/>
      <c r="J74" s="82"/>
      <c r="T74" s="22"/>
      <c r="Y74" s="82"/>
      <c r="Z74" s="82"/>
      <c r="AA74" s="82"/>
      <c r="AB74" s="82"/>
    </row>
    <row r="75" spans="2:28" ht="21.6" customHeight="1" thickBot="1" x14ac:dyDescent="0.35">
      <c r="B75" s="281" t="s">
        <v>169</v>
      </c>
      <c r="C75" s="282"/>
      <c r="D75" s="282"/>
      <c r="E75" s="282"/>
      <c r="F75" s="283"/>
      <c r="G75" s="82"/>
      <c r="H75" s="82"/>
      <c r="I75" s="82"/>
      <c r="J75" s="82"/>
      <c r="T75" s="22"/>
      <c r="Y75" s="82"/>
      <c r="Z75" s="82"/>
      <c r="AA75" s="82"/>
      <c r="AB75" s="82"/>
    </row>
    <row r="76" spans="2:28" ht="21.6" customHeight="1" thickTop="1" thickBot="1" x14ac:dyDescent="0.35">
      <c r="B76" s="89" t="s">
        <v>59</v>
      </c>
      <c r="C76" s="88" t="s">
        <v>33</v>
      </c>
      <c r="D76" s="87" t="s">
        <v>34</v>
      </c>
      <c r="E76" s="88" t="s">
        <v>35</v>
      </c>
      <c r="F76" s="88" t="s">
        <v>36</v>
      </c>
      <c r="G76" s="82"/>
      <c r="H76" s="82"/>
      <c r="I76" s="82"/>
      <c r="J76" s="82"/>
      <c r="Y76" s="82"/>
      <c r="Z76" s="82"/>
      <c r="AA76" s="82"/>
      <c r="AB76" s="82"/>
    </row>
    <row r="77" spans="2:28" ht="19.2" customHeight="1" thickBot="1" x14ac:dyDescent="0.35">
      <c r="B77" s="90" t="s">
        <v>9</v>
      </c>
      <c r="C77" s="91">
        <v>57418.196763567677</v>
      </c>
      <c r="D77" s="91">
        <v>62642.560573411349</v>
      </c>
      <c r="E77" s="91">
        <v>68620.055915310382</v>
      </c>
      <c r="F77" s="92">
        <f>((E77/C77)^(1/2))-1</f>
        <v>9.3202859961228235E-2</v>
      </c>
      <c r="G77" s="82"/>
      <c r="H77" s="82"/>
      <c r="I77" s="82"/>
      <c r="J77" s="82"/>
      <c r="Y77" s="82"/>
      <c r="Z77" s="82"/>
      <c r="AA77" s="82"/>
      <c r="AB77" s="82"/>
    </row>
    <row r="78" spans="2:28" ht="18.600000000000001" customHeight="1" thickBot="1" x14ac:dyDescent="0.35">
      <c r="B78" s="93" t="s">
        <v>8</v>
      </c>
      <c r="C78" s="94">
        <v>29037.166666666668</v>
      </c>
      <c r="D78" s="94">
        <v>33454.333333333336</v>
      </c>
      <c r="E78" s="94">
        <v>41161.916666666664</v>
      </c>
      <c r="F78" s="92">
        <f t="shared" ref="F78:F79" si="3">((E78/C78)^(1/2))-1</f>
        <v>0.19061315264935486</v>
      </c>
      <c r="G78" s="82"/>
      <c r="H78" s="82"/>
      <c r="I78" s="82"/>
      <c r="J78" s="82"/>
      <c r="Y78" s="82"/>
      <c r="Z78" s="82"/>
      <c r="AA78" s="82"/>
      <c r="AB78" s="82"/>
    </row>
    <row r="79" spans="2:28" ht="18.600000000000001" thickBot="1" x14ac:dyDescent="0.35">
      <c r="B79" s="90" t="s">
        <v>7</v>
      </c>
      <c r="C79" s="96">
        <v>1.9744812148732231</v>
      </c>
      <c r="D79" s="96">
        <v>1.8827736944139568</v>
      </c>
      <c r="E79" s="96">
        <v>1.6704557759705276</v>
      </c>
      <c r="F79" s="92">
        <f t="shared" si="3"/>
        <v>-8.0205119199724728E-2</v>
      </c>
      <c r="G79" s="82"/>
      <c r="H79" s="82"/>
      <c r="I79" s="82"/>
      <c r="J79" s="82"/>
      <c r="AB79" s="82"/>
    </row>
    <row r="80" spans="2:28" ht="18.600000000000001" customHeight="1" x14ac:dyDescent="0.3">
      <c r="G80" s="82"/>
      <c r="H80" s="82"/>
      <c r="I80" s="82"/>
      <c r="J80" s="82"/>
      <c r="AB80" s="82"/>
    </row>
    <row r="81" spans="2:28" ht="14.4" customHeight="1" thickBot="1" x14ac:dyDescent="0.35">
      <c r="C81" s="82"/>
      <c r="D81" s="82"/>
      <c r="G81" s="82"/>
      <c r="H81" s="82"/>
      <c r="I81" s="82"/>
      <c r="J81" s="82"/>
      <c r="AB81" s="82"/>
    </row>
    <row r="82" spans="2:28" ht="21" customHeight="1" thickBot="1" x14ac:dyDescent="0.35">
      <c r="B82" s="281" t="s">
        <v>170</v>
      </c>
      <c r="C82" s="282"/>
      <c r="D82" s="282"/>
      <c r="E82" s="282"/>
      <c r="F82" s="283"/>
      <c r="G82" s="82"/>
      <c r="H82" s="82"/>
      <c r="I82" s="82"/>
      <c r="J82" s="82"/>
      <c r="AB82" s="82"/>
    </row>
    <row r="83" spans="2:28" ht="18.600000000000001" customHeight="1" thickTop="1" thickBot="1" x14ac:dyDescent="0.35">
      <c r="B83" s="89" t="s">
        <v>59</v>
      </c>
      <c r="C83" s="88" t="s">
        <v>33</v>
      </c>
      <c r="D83" s="87" t="s">
        <v>34</v>
      </c>
      <c r="E83" s="88" t="s">
        <v>35</v>
      </c>
      <c r="F83" s="88" t="s">
        <v>36</v>
      </c>
      <c r="G83" s="82"/>
      <c r="H83" s="82"/>
      <c r="I83" s="82"/>
      <c r="J83" s="82"/>
      <c r="AB83" s="82"/>
    </row>
    <row r="84" spans="2:28" ht="18.600000000000001" thickBot="1" x14ac:dyDescent="0.35">
      <c r="B84" s="90" t="s">
        <v>9</v>
      </c>
      <c r="C84" s="91">
        <v>185345.69307132173</v>
      </c>
      <c r="D84" s="91">
        <v>260344.60050617214</v>
      </c>
      <c r="E84" s="91">
        <v>282417.15240912006</v>
      </c>
      <c r="F84" s="92">
        <f>((E84/C84)^(1/2))-1</f>
        <v>0.23439537411998623</v>
      </c>
      <c r="G84" s="82"/>
      <c r="H84" s="82"/>
      <c r="I84" s="82"/>
      <c r="J84" s="82"/>
      <c r="Y84" s="82"/>
      <c r="Z84" s="82"/>
      <c r="AA84" s="82"/>
      <c r="AB84" s="82"/>
    </row>
    <row r="85" spans="2:28" ht="19.2" customHeight="1" thickBot="1" x14ac:dyDescent="0.35">
      <c r="B85" s="93" t="s">
        <v>8</v>
      </c>
      <c r="C85" s="94">
        <v>50940.583333333336</v>
      </c>
      <c r="D85" s="94">
        <v>65574.416666666672</v>
      </c>
      <c r="E85" s="94">
        <v>65158.666666666664</v>
      </c>
      <c r="F85" s="92">
        <f t="shared" ref="F85:F86" si="4">((E85/C85)^(1/2))-1</f>
        <v>0.13097794907327853</v>
      </c>
      <c r="G85" s="82"/>
      <c r="H85" s="82"/>
      <c r="I85" s="82"/>
      <c r="J85" s="82"/>
      <c r="W85" s="67"/>
      <c r="Y85" s="82"/>
      <c r="Z85" s="82"/>
      <c r="AA85" s="82"/>
      <c r="AB85" s="82"/>
    </row>
    <row r="86" spans="2:28" ht="18.600000000000001" customHeight="1" thickBot="1" x14ac:dyDescent="0.35">
      <c r="B86" s="90" t="s">
        <v>7</v>
      </c>
      <c r="C86" s="96">
        <v>3.6330029717332617</v>
      </c>
      <c r="D86" s="96">
        <v>3.9564117818149787</v>
      </c>
      <c r="E86" s="96">
        <v>4.320040528213382</v>
      </c>
      <c r="F86" s="92">
        <f t="shared" si="4"/>
        <v>9.0463250334014811E-2</v>
      </c>
      <c r="G86" s="82"/>
      <c r="H86" s="82"/>
      <c r="I86" s="82"/>
      <c r="J86" s="82"/>
      <c r="W86" s="67"/>
      <c r="Y86" s="82"/>
      <c r="Z86" s="82"/>
      <c r="AA86" s="82"/>
      <c r="AB86" s="82"/>
    </row>
    <row r="87" spans="2:28" ht="14.4" customHeight="1" x14ac:dyDescent="0.3">
      <c r="W87" s="67"/>
      <c r="Y87" s="82"/>
      <c r="Z87" s="82"/>
      <c r="AA87" s="82"/>
      <c r="AB87" s="82"/>
    </row>
    <row r="88" spans="2:28" x14ac:dyDescent="0.3">
      <c r="Q88" s="22"/>
      <c r="R88" s="22"/>
      <c r="S88" s="22"/>
      <c r="W88" s="67"/>
      <c r="Y88" s="82"/>
      <c r="Z88" s="82"/>
      <c r="AA88" s="82"/>
      <c r="AB88" s="82"/>
    </row>
    <row r="89" spans="2:28" ht="14.4" customHeight="1" x14ac:dyDescent="0.3">
      <c r="Q89" s="22"/>
      <c r="R89" s="22"/>
      <c r="S89" s="22"/>
      <c r="Y89" s="82"/>
      <c r="Z89" s="82"/>
      <c r="AA89" s="82"/>
      <c r="AB89" s="82"/>
    </row>
    <row r="90" spans="2:28" x14ac:dyDescent="0.3">
      <c r="B90" s="63" t="s">
        <v>10</v>
      </c>
      <c r="C90" s="58" t="s">
        <v>171</v>
      </c>
      <c r="D90" s="58" t="s">
        <v>172</v>
      </c>
      <c r="E90" s="58" t="s">
        <v>173</v>
      </c>
      <c r="F90" s="58" t="s">
        <v>174</v>
      </c>
      <c r="G90" s="58" t="s">
        <v>175</v>
      </c>
      <c r="H90" s="58" t="s">
        <v>176</v>
      </c>
      <c r="Y90" s="82"/>
      <c r="Z90" s="82"/>
      <c r="AA90" s="82"/>
      <c r="AB90" s="82"/>
    </row>
    <row r="91" spans="2:28" x14ac:dyDescent="0.3">
      <c r="B91" s="73" t="s">
        <v>12</v>
      </c>
      <c r="C91" s="65">
        <v>1362019.9071875385</v>
      </c>
      <c r="D91" s="65">
        <v>424780</v>
      </c>
      <c r="E91" s="66">
        <v>3.203974193857583</v>
      </c>
      <c r="F91" s="65">
        <v>14803.427924945863</v>
      </c>
      <c r="G91" s="65">
        <v>4835.666666666667</v>
      </c>
      <c r="H91" s="66">
        <v>3.0449156260106016</v>
      </c>
      <c r="L91" s="82"/>
      <c r="M91" s="82"/>
      <c r="N91" s="82"/>
      <c r="Y91" s="82"/>
      <c r="Z91" s="82"/>
      <c r="AA91" s="82"/>
      <c r="AB91" s="82"/>
    </row>
    <row r="92" spans="2:28" x14ac:dyDescent="0.3">
      <c r="B92" s="73" t="s">
        <v>13</v>
      </c>
      <c r="C92" s="65">
        <v>1626565.0242784692</v>
      </c>
      <c r="D92" s="65">
        <v>496578</v>
      </c>
      <c r="E92" s="66">
        <v>3.2722603609939003</v>
      </c>
      <c r="F92" s="65">
        <v>22977.745324501153</v>
      </c>
      <c r="G92" s="65">
        <v>7069.083333333333</v>
      </c>
      <c r="H92" s="66">
        <v>3.2266057727196862</v>
      </c>
      <c r="M92" s="82"/>
      <c r="N92" s="82"/>
      <c r="X92" s="57"/>
      <c r="Y92" s="82"/>
      <c r="Z92" s="82"/>
      <c r="AA92" s="82"/>
      <c r="AB92" s="82"/>
    </row>
    <row r="93" spans="2:28" x14ac:dyDescent="0.3">
      <c r="B93" s="73" t="s">
        <v>14</v>
      </c>
      <c r="C93" s="65">
        <v>1975180.4670241931</v>
      </c>
      <c r="D93" s="65">
        <v>516450</v>
      </c>
      <c r="E93" s="66">
        <v>3.8161436140191802</v>
      </c>
      <c r="F93" s="65">
        <v>105967.41693375398</v>
      </c>
      <c r="G93" s="65">
        <v>29090.833333333332</v>
      </c>
      <c r="H93" s="66">
        <v>3.6415419971274177</v>
      </c>
      <c r="M93" s="82"/>
      <c r="N93" s="82"/>
      <c r="X93" s="22"/>
      <c r="Y93" s="82"/>
      <c r="Z93" s="82"/>
      <c r="AA93" s="82"/>
      <c r="AB93" s="82"/>
    </row>
    <row r="94" spans="2:28" x14ac:dyDescent="0.3">
      <c r="B94" s="64" t="s">
        <v>11</v>
      </c>
      <c r="C94" s="65">
        <v>4963765.3984902008</v>
      </c>
      <c r="D94" s="65">
        <v>1437808</v>
      </c>
      <c r="E94" s="66">
        <v>3.4307927229568875</v>
      </c>
      <c r="F94" s="65">
        <v>47916.196727733659</v>
      </c>
      <c r="G94" s="65">
        <v>13665.194444444445</v>
      </c>
      <c r="H94" s="66">
        <v>3.3043544652859018</v>
      </c>
      <c r="M94" s="82"/>
      <c r="N94" s="82"/>
      <c r="X94" s="22"/>
      <c r="Y94" s="82"/>
      <c r="Z94" s="82"/>
      <c r="AA94" s="82"/>
      <c r="AB94" s="82"/>
    </row>
    <row r="95" spans="2:28" x14ac:dyDescent="0.3">
      <c r="M95" s="82"/>
      <c r="N95" s="82"/>
      <c r="X95" s="22"/>
      <c r="Y95" s="82"/>
      <c r="Z95" s="82"/>
      <c r="AA95" s="82"/>
      <c r="AB95" s="82"/>
    </row>
    <row r="96" spans="2:28" x14ac:dyDescent="0.3">
      <c r="M96" s="82"/>
      <c r="N96" s="82"/>
      <c r="X96" s="22"/>
      <c r="Y96" s="82"/>
      <c r="Z96" s="82"/>
      <c r="AA96" s="82"/>
      <c r="AB96" s="82"/>
    </row>
    <row r="97" spans="2:28" ht="15" thickBot="1" x14ac:dyDescent="0.35">
      <c r="G97" s="82"/>
      <c r="H97" s="82"/>
      <c r="I97" s="82"/>
      <c r="J97" s="82"/>
      <c r="M97" s="82"/>
      <c r="N97" s="82"/>
      <c r="X97" s="22"/>
      <c r="Y97" s="82"/>
      <c r="Z97" s="82"/>
      <c r="AA97" s="82"/>
      <c r="AB97" s="82"/>
    </row>
    <row r="98" spans="2:28" ht="21.6" thickBot="1" x14ac:dyDescent="0.35">
      <c r="B98" s="281" t="s">
        <v>177</v>
      </c>
      <c r="C98" s="282"/>
      <c r="D98" s="282"/>
      <c r="E98" s="282"/>
      <c r="F98" s="283"/>
      <c r="G98" s="82"/>
      <c r="H98" s="82"/>
      <c r="I98" s="82"/>
      <c r="J98" s="82"/>
      <c r="Y98" s="82"/>
      <c r="Z98" s="82"/>
      <c r="AA98" s="82"/>
      <c r="AB98" s="82"/>
    </row>
    <row r="99" spans="2:28" ht="19.2" customHeight="1" thickTop="1" thickBot="1" x14ac:dyDescent="0.35">
      <c r="B99" s="89" t="s">
        <v>59</v>
      </c>
      <c r="C99" s="88" t="s">
        <v>33</v>
      </c>
      <c r="D99" s="87" t="s">
        <v>34</v>
      </c>
      <c r="E99" s="88" t="s">
        <v>35</v>
      </c>
      <c r="F99" s="88" t="s">
        <v>36</v>
      </c>
      <c r="G99" s="82"/>
      <c r="H99" s="82"/>
      <c r="I99" s="82"/>
      <c r="J99" s="82"/>
      <c r="Y99" s="82"/>
      <c r="Z99" s="82"/>
      <c r="AA99" s="82"/>
      <c r="AB99" s="82"/>
    </row>
    <row r="100" spans="2:28" ht="18.600000000000001" customHeight="1" thickBot="1" x14ac:dyDescent="0.35">
      <c r="B100" s="90" t="s">
        <v>9</v>
      </c>
      <c r="C100" s="91">
        <v>1362019.9071875385</v>
      </c>
      <c r="D100" s="91">
        <v>1626565.0242784692</v>
      </c>
      <c r="E100" s="91">
        <v>1975180.4670241931</v>
      </c>
      <c r="F100" s="92">
        <f>((E100/C100)^(1/2))-1</f>
        <v>0.20423615907225035</v>
      </c>
      <c r="G100" s="82"/>
      <c r="H100" s="82"/>
      <c r="I100" s="82"/>
      <c r="J100" s="82"/>
      <c r="Y100" s="82"/>
      <c r="Z100" s="82"/>
      <c r="AA100" s="82"/>
      <c r="AB100" s="82"/>
    </row>
    <row r="101" spans="2:28" ht="18.600000000000001" thickBot="1" x14ac:dyDescent="0.35">
      <c r="B101" s="93" t="s">
        <v>8</v>
      </c>
      <c r="C101" s="94">
        <v>424780</v>
      </c>
      <c r="D101" s="94">
        <v>496578</v>
      </c>
      <c r="E101" s="94">
        <v>516450</v>
      </c>
      <c r="F101" s="92">
        <f t="shared" ref="F101:F102" si="5">((E101/C101)^(1/2))-1</f>
        <v>0.10263585507621964</v>
      </c>
      <c r="G101" s="82"/>
      <c r="H101" s="82"/>
      <c r="I101" s="82"/>
      <c r="J101" s="82"/>
      <c r="Y101" s="82"/>
      <c r="Z101" s="82"/>
      <c r="AA101" s="82"/>
      <c r="AB101" s="82"/>
    </row>
    <row r="102" spans="2:28" ht="18.600000000000001" customHeight="1" thickBot="1" x14ac:dyDescent="0.35">
      <c r="B102" s="90" t="s">
        <v>7</v>
      </c>
      <c r="C102" s="96">
        <v>3.203974193857583</v>
      </c>
      <c r="D102" s="96">
        <v>3.2722603609939003</v>
      </c>
      <c r="E102" s="96">
        <v>3.8161436140191802</v>
      </c>
      <c r="F102" s="92">
        <f t="shared" si="5"/>
        <v>9.1359543215875361E-2</v>
      </c>
      <c r="G102" s="82"/>
      <c r="H102" s="82"/>
      <c r="I102" s="82"/>
      <c r="J102" s="82"/>
      <c r="Y102" s="82"/>
      <c r="Z102" s="82"/>
      <c r="AA102" s="82"/>
      <c r="AB102" s="82"/>
    </row>
    <row r="103" spans="2:28" ht="14.4" customHeight="1" x14ac:dyDescent="0.3">
      <c r="C103" s="82"/>
      <c r="D103" s="82"/>
      <c r="G103" s="82"/>
      <c r="H103" s="82"/>
      <c r="I103" s="82"/>
      <c r="J103" s="82"/>
      <c r="Y103" s="82"/>
      <c r="Z103" s="82"/>
      <c r="AA103" s="82"/>
      <c r="AB103" s="82"/>
    </row>
    <row r="104" spans="2:28" ht="14.4" customHeight="1" thickBot="1" x14ac:dyDescent="0.35">
      <c r="C104" s="82"/>
      <c r="D104" s="82"/>
      <c r="G104" s="82"/>
      <c r="H104" s="82"/>
      <c r="I104" s="82"/>
      <c r="J104" s="82"/>
      <c r="Y104" s="82"/>
      <c r="Z104" s="82"/>
      <c r="AA104" s="82"/>
      <c r="AB104" s="82"/>
    </row>
    <row r="105" spans="2:28" ht="21" customHeight="1" thickBot="1" x14ac:dyDescent="0.35">
      <c r="B105" s="281" t="s">
        <v>178</v>
      </c>
      <c r="C105" s="282"/>
      <c r="D105" s="282"/>
      <c r="E105" s="282"/>
      <c r="F105" s="283"/>
      <c r="G105" s="82"/>
      <c r="H105" s="82"/>
      <c r="I105" s="82"/>
      <c r="J105" s="82"/>
      <c r="Y105" s="82"/>
      <c r="Z105" s="82"/>
      <c r="AA105" s="82"/>
      <c r="AB105" s="82"/>
    </row>
    <row r="106" spans="2:28" ht="18.600000000000001" customHeight="1" thickTop="1" thickBot="1" x14ac:dyDescent="0.35">
      <c r="B106" s="89" t="s">
        <v>59</v>
      </c>
      <c r="C106" s="88" t="s">
        <v>33</v>
      </c>
      <c r="D106" s="87" t="s">
        <v>34</v>
      </c>
      <c r="E106" s="88" t="s">
        <v>35</v>
      </c>
      <c r="F106" s="88" t="s">
        <v>36</v>
      </c>
      <c r="G106" s="82"/>
      <c r="H106" s="82"/>
      <c r="I106" s="82"/>
      <c r="J106" s="82"/>
      <c r="Y106" s="82"/>
      <c r="Z106" s="82"/>
      <c r="AA106" s="82"/>
      <c r="AB106" s="82"/>
    </row>
    <row r="107" spans="2:28" ht="18.600000000000001" thickBot="1" x14ac:dyDescent="0.35">
      <c r="B107" s="90" t="s">
        <v>9</v>
      </c>
      <c r="C107" s="91">
        <v>14803.427924945863</v>
      </c>
      <c r="D107" s="91">
        <v>22977.745324501153</v>
      </c>
      <c r="E107" s="91">
        <v>105967.41693375398</v>
      </c>
      <c r="F107" s="92">
        <f>((E107/C107)^(1/2))-1</f>
        <v>1.6755004433324174</v>
      </c>
      <c r="G107" s="82"/>
      <c r="H107" s="82"/>
      <c r="I107" s="82"/>
      <c r="J107" s="82"/>
      <c r="Y107" s="82"/>
      <c r="Z107" s="82"/>
      <c r="AA107" s="82"/>
      <c r="AB107" s="82"/>
    </row>
    <row r="108" spans="2:28" ht="19.2" customHeight="1" thickBot="1" x14ac:dyDescent="0.35">
      <c r="B108" s="93" t="s">
        <v>158</v>
      </c>
      <c r="C108" s="94">
        <v>4835.666666666667</v>
      </c>
      <c r="D108" s="94">
        <v>7069.083333333333</v>
      </c>
      <c r="E108" s="94">
        <v>29090.833333333332</v>
      </c>
      <c r="F108" s="92">
        <f t="shared" ref="F108:F109" si="6">((E108/C108)^(1/2))-1</f>
        <v>1.4527309027346949</v>
      </c>
      <c r="G108" s="82"/>
      <c r="H108" s="82"/>
      <c r="I108" s="82"/>
      <c r="J108" s="82"/>
      <c r="Y108" s="82"/>
      <c r="Z108" s="82"/>
      <c r="AA108" s="82"/>
      <c r="AB108" s="82"/>
    </row>
    <row r="109" spans="2:28" ht="18.600000000000001" customHeight="1" thickBot="1" x14ac:dyDescent="0.35">
      <c r="B109" s="90" t="s">
        <v>7</v>
      </c>
      <c r="C109" s="96">
        <v>3.0449156260106016</v>
      </c>
      <c r="D109" s="96">
        <v>3.2266057727196862</v>
      </c>
      <c r="E109" s="96">
        <v>3.6415419971274177</v>
      </c>
      <c r="F109" s="92">
        <f t="shared" si="6"/>
        <v>9.3591258301603197E-2</v>
      </c>
      <c r="G109" s="82"/>
      <c r="H109" s="82"/>
      <c r="I109" s="82"/>
      <c r="J109" s="82"/>
      <c r="Y109" s="82"/>
      <c r="Z109" s="82"/>
      <c r="AA109" s="82"/>
      <c r="AB109" s="82"/>
    </row>
    <row r="110" spans="2:28" ht="21" x14ac:dyDescent="0.3">
      <c r="B110" s="99"/>
      <c r="C110" s="99"/>
      <c r="D110" s="99"/>
      <c r="E110" s="99"/>
      <c r="F110" s="99"/>
      <c r="Y110" s="82"/>
      <c r="Z110" s="82"/>
      <c r="AA110" s="82"/>
      <c r="AB110" s="82"/>
    </row>
    <row r="111" spans="2:28" x14ac:dyDescent="0.3">
      <c r="Y111" s="82"/>
      <c r="Z111" s="82"/>
      <c r="AA111" s="82"/>
      <c r="AB111" s="82"/>
    </row>
    <row r="112" spans="2:28" x14ac:dyDescent="0.3">
      <c r="B112" s="60" t="s">
        <v>10</v>
      </c>
      <c r="C112" s="61" t="s">
        <v>154</v>
      </c>
      <c r="D112" s="61" t="s">
        <v>179</v>
      </c>
      <c r="E112" s="61" t="s">
        <v>182</v>
      </c>
      <c r="F112" s="61" t="s">
        <v>185</v>
      </c>
      <c r="G112" s="61" t="s">
        <v>58</v>
      </c>
      <c r="L112" s="82"/>
      <c r="M112" s="82"/>
      <c r="N112" s="82"/>
      <c r="Y112" s="82"/>
      <c r="Z112" s="82"/>
      <c r="AA112" s="82"/>
      <c r="AB112" s="82"/>
    </row>
    <row r="113" spans="2:28" x14ac:dyDescent="0.3">
      <c r="B113" s="62" t="s">
        <v>12</v>
      </c>
      <c r="C113" s="61" t="e">
        <v>#DIV/0!</v>
      </c>
      <c r="D113" s="61" t="e">
        <v>#DIV/0!</v>
      </c>
      <c r="E113" s="61" t="e">
        <v>#DIV/0!</v>
      </c>
      <c r="F113" s="61" t="e">
        <v>#DIV/0!</v>
      </c>
      <c r="G113" s="61" t="e">
        <v>#DIV/0!</v>
      </c>
      <c r="L113" s="82"/>
      <c r="M113" s="82"/>
      <c r="N113" s="82"/>
      <c r="Y113" s="82"/>
      <c r="Z113" s="82"/>
      <c r="AA113" s="82"/>
      <c r="AB113" s="82"/>
    </row>
    <row r="114" spans="2:28" x14ac:dyDescent="0.3">
      <c r="B114" s="62" t="s">
        <v>13</v>
      </c>
      <c r="C114" s="86">
        <v>7.333333333333332E-2</v>
      </c>
      <c r="D114" s="86">
        <v>0.12749999999999997</v>
      </c>
      <c r="E114" s="86">
        <v>0.20583333333333331</v>
      </c>
      <c r="F114" s="86">
        <v>6.6666666666666666E-2</v>
      </c>
      <c r="G114" s="86">
        <v>0.60000000000000009</v>
      </c>
      <c r="L114" s="82"/>
      <c r="M114" s="82"/>
      <c r="N114" s="82"/>
      <c r="Y114" s="82"/>
      <c r="Z114" s="82"/>
      <c r="AA114" s="82"/>
      <c r="AB114" s="82"/>
    </row>
    <row r="115" spans="2:28" x14ac:dyDescent="0.3">
      <c r="B115" s="62" t="s">
        <v>14</v>
      </c>
      <c r="C115" s="86">
        <v>7.3333333333333361E-2</v>
      </c>
      <c r="D115" s="86">
        <v>0.14666666666666664</v>
      </c>
      <c r="E115" s="86">
        <v>0.19999999999999998</v>
      </c>
      <c r="F115" s="86">
        <v>0.10833333333333335</v>
      </c>
      <c r="G115" s="86">
        <v>0.54499999999999993</v>
      </c>
      <c r="L115" s="82"/>
      <c r="M115" s="82"/>
      <c r="N115" s="82"/>
      <c r="Y115" s="82"/>
      <c r="Z115" s="82"/>
      <c r="AA115" s="82"/>
      <c r="AB115" s="82"/>
    </row>
    <row r="116" spans="2:28" x14ac:dyDescent="0.3">
      <c r="B116" s="62" t="s">
        <v>11</v>
      </c>
      <c r="C116" s="3">
        <v>7.3333333333333348E-2</v>
      </c>
      <c r="D116" s="3">
        <v>0.13708333333333331</v>
      </c>
      <c r="E116" s="3">
        <v>0.20291666666666666</v>
      </c>
      <c r="F116" s="3">
        <v>8.7500000000000022E-2</v>
      </c>
      <c r="G116" s="3">
        <v>0.5724999999999999</v>
      </c>
      <c r="L116" s="82"/>
      <c r="M116" s="82"/>
      <c r="N116" s="82"/>
      <c r="Y116" s="82"/>
      <c r="Z116" s="82"/>
      <c r="AA116" s="82"/>
      <c r="AB116" s="82"/>
    </row>
    <row r="117" spans="2:28" x14ac:dyDescent="0.3">
      <c r="B117"/>
      <c r="C117"/>
      <c r="D117"/>
      <c r="E117"/>
      <c r="F117"/>
      <c r="L117" s="82"/>
      <c r="M117" s="82"/>
      <c r="N117" s="82"/>
      <c r="Y117" s="82"/>
      <c r="Z117" s="82"/>
      <c r="AA117" s="82"/>
      <c r="AB117" s="82"/>
    </row>
    <row r="118" spans="2:28" x14ac:dyDescent="0.3">
      <c r="B118" s="22"/>
      <c r="C118" s="81"/>
      <c r="D118" s="80"/>
      <c r="E118" s="80"/>
      <c r="F118" s="80"/>
      <c r="L118" s="82"/>
      <c r="M118" s="82"/>
      <c r="N118" s="82"/>
      <c r="S118" s="22"/>
      <c r="Y118" s="82"/>
      <c r="Z118" s="82"/>
      <c r="AA118" s="82"/>
      <c r="AB118" s="82"/>
    </row>
    <row r="119" spans="2:28" ht="15" thickBot="1" x14ac:dyDescent="0.35">
      <c r="B119" s="22"/>
      <c r="C119" s="22"/>
      <c r="D119" s="22"/>
      <c r="G119" s="82"/>
      <c r="H119" s="82"/>
      <c r="I119" s="82"/>
      <c r="J119" s="82"/>
      <c r="L119" s="82"/>
      <c r="M119" s="82"/>
      <c r="N119" s="82"/>
      <c r="Y119" s="82"/>
      <c r="Z119" s="82"/>
      <c r="AA119" s="82"/>
      <c r="AB119" s="82"/>
    </row>
    <row r="120" spans="2:28" ht="21.6" thickBot="1" x14ac:dyDescent="0.35">
      <c r="B120" s="281" t="s">
        <v>155</v>
      </c>
      <c r="C120" s="282"/>
      <c r="D120" s="282"/>
      <c r="E120" s="282"/>
      <c r="F120" s="283"/>
      <c r="G120" s="82"/>
      <c r="H120" s="82"/>
      <c r="I120" s="82"/>
      <c r="J120" s="82"/>
      <c r="Y120" s="82"/>
      <c r="Z120" s="82"/>
      <c r="AA120" s="82"/>
      <c r="AB120" s="82"/>
    </row>
    <row r="121" spans="2:28" ht="19.2" customHeight="1" thickTop="1" thickBot="1" x14ac:dyDescent="0.35">
      <c r="B121" s="89" t="s">
        <v>59</v>
      </c>
      <c r="C121" s="88" t="s">
        <v>33</v>
      </c>
      <c r="D121" s="87" t="s">
        <v>34</v>
      </c>
      <c r="E121" s="88" t="s">
        <v>35</v>
      </c>
      <c r="F121" s="88" t="s">
        <v>36</v>
      </c>
      <c r="G121" s="82"/>
      <c r="H121" s="82"/>
      <c r="I121" s="82"/>
      <c r="J121" s="82"/>
      <c r="Y121" s="82"/>
      <c r="Z121" s="82"/>
      <c r="AA121" s="82"/>
      <c r="AB121" s="82"/>
    </row>
    <row r="122" spans="2:28" ht="18.600000000000001" customHeight="1" thickBot="1" x14ac:dyDescent="0.35">
      <c r="B122" s="90" t="s">
        <v>156</v>
      </c>
      <c r="C122" s="91" t="s">
        <v>3</v>
      </c>
      <c r="D122" s="91">
        <v>7.333333333333332E-2</v>
      </c>
      <c r="E122" s="91">
        <v>7.3333333333333361E-2</v>
      </c>
      <c r="F122" s="92">
        <f>((E122/D122)^(1))-1</f>
        <v>0</v>
      </c>
      <c r="G122" s="82"/>
      <c r="H122" s="82"/>
      <c r="I122" s="82"/>
      <c r="J122" s="82"/>
      <c r="Y122" s="82"/>
      <c r="Z122" s="82"/>
      <c r="AA122" s="82"/>
      <c r="AB122" s="82"/>
    </row>
    <row r="123" spans="2:28" ht="18.600000000000001" customHeight="1" thickBot="1" x14ac:dyDescent="0.35">
      <c r="B123" s="93" t="s">
        <v>180</v>
      </c>
      <c r="C123" s="94" t="s">
        <v>3</v>
      </c>
      <c r="D123" s="94">
        <v>0.12749999999999997</v>
      </c>
      <c r="E123" s="94">
        <v>0.14666666666666664</v>
      </c>
      <c r="F123" s="92">
        <f t="shared" ref="F123:F126" si="7">((E123/D123)^(1))-1</f>
        <v>0.15032679738562083</v>
      </c>
      <c r="G123" s="82"/>
      <c r="H123" s="82"/>
      <c r="I123" s="82"/>
      <c r="J123" s="82"/>
      <c r="Y123" s="82"/>
      <c r="Z123" s="82"/>
      <c r="AA123" s="82"/>
      <c r="AB123" s="82"/>
    </row>
    <row r="124" spans="2:28" ht="18.600000000000001" customHeight="1" thickBot="1" x14ac:dyDescent="0.35">
      <c r="B124" s="90" t="s">
        <v>183</v>
      </c>
      <c r="C124" s="96" t="s">
        <v>3</v>
      </c>
      <c r="D124" s="96">
        <v>0.20583333333333331</v>
      </c>
      <c r="E124" s="96">
        <v>0.19999999999999998</v>
      </c>
      <c r="F124" s="92">
        <f t="shared" si="7"/>
        <v>-2.8340080971659853E-2</v>
      </c>
      <c r="G124" s="82"/>
      <c r="H124" s="82"/>
      <c r="I124" s="82"/>
      <c r="J124" s="82"/>
      <c r="Y124" s="82"/>
      <c r="Z124" s="82"/>
      <c r="AA124" s="82"/>
      <c r="AB124" s="82"/>
    </row>
    <row r="125" spans="2:28" ht="18.600000000000001" customHeight="1" thickBot="1" x14ac:dyDescent="0.35">
      <c r="B125" s="93" t="s">
        <v>186</v>
      </c>
      <c r="C125" s="94" t="s">
        <v>3</v>
      </c>
      <c r="D125" s="94">
        <v>6.6666666666666666E-2</v>
      </c>
      <c r="E125" s="94">
        <v>0.10833333333333335</v>
      </c>
      <c r="F125" s="92">
        <f t="shared" si="7"/>
        <v>0.62500000000000022</v>
      </c>
      <c r="G125" s="82"/>
      <c r="H125" s="82"/>
      <c r="I125" s="82"/>
      <c r="J125" s="82"/>
      <c r="Y125" s="82"/>
      <c r="Z125" s="82"/>
      <c r="AA125" s="82"/>
      <c r="AB125" s="82"/>
    </row>
    <row r="126" spans="2:28" ht="18.600000000000001" customHeight="1" thickBot="1" x14ac:dyDescent="0.35">
      <c r="B126" s="90" t="s">
        <v>57</v>
      </c>
      <c r="C126" s="96" t="s">
        <v>3</v>
      </c>
      <c r="D126" s="96">
        <v>0.60000000000000009</v>
      </c>
      <c r="E126" s="96">
        <v>0.54499999999999993</v>
      </c>
      <c r="F126" s="92">
        <f t="shared" si="7"/>
        <v>-9.1666666666666896E-2</v>
      </c>
      <c r="G126" s="82"/>
      <c r="H126" s="82"/>
      <c r="I126" s="82"/>
      <c r="J126" s="82"/>
      <c r="Y126" s="82"/>
      <c r="Z126" s="82"/>
      <c r="AA126" s="82"/>
      <c r="AB126" s="82"/>
    </row>
    <row r="127" spans="2:28" x14ac:dyDescent="0.3">
      <c r="G127" s="82"/>
      <c r="H127" s="82"/>
      <c r="I127" s="82"/>
      <c r="J127" s="82"/>
      <c r="L127" s="82"/>
      <c r="M127" s="82"/>
      <c r="N127" s="82"/>
      <c r="Y127" s="82"/>
      <c r="Z127" s="82"/>
      <c r="AA127" s="82"/>
      <c r="AB127" s="82"/>
    </row>
    <row r="128" spans="2:28" x14ac:dyDescent="0.3">
      <c r="G128" s="82"/>
      <c r="H128" s="82"/>
      <c r="I128" s="82"/>
      <c r="J128" s="82"/>
      <c r="L128" s="82"/>
      <c r="M128" s="82"/>
      <c r="N128" s="82"/>
      <c r="U128" s="72"/>
      <c r="V128" s="72"/>
      <c r="W128" s="72"/>
      <c r="X128" s="72"/>
      <c r="Y128" s="82"/>
      <c r="Z128" s="82"/>
      <c r="AA128" s="82"/>
      <c r="AB128" s="82"/>
    </row>
    <row r="129" spans="2:28" x14ac:dyDescent="0.3">
      <c r="B129" s="63" t="s">
        <v>10</v>
      </c>
      <c r="C129" s="58" t="s">
        <v>32</v>
      </c>
      <c r="D129" s="58" t="s">
        <v>181</v>
      </c>
      <c r="E129" s="58" t="s">
        <v>187</v>
      </c>
      <c r="F129" s="22"/>
      <c r="L129" s="82"/>
      <c r="M129" s="82"/>
      <c r="N129" s="82"/>
      <c r="U129" s="7"/>
      <c r="V129" s="71"/>
      <c r="W129" s="71"/>
      <c r="X129" s="71"/>
      <c r="Y129" s="82"/>
      <c r="Z129" s="82"/>
      <c r="AA129" s="82"/>
      <c r="AB129" s="82"/>
    </row>
    <row r="130" spans="2:28" x14ac:dyDescent="0.3">
      <c r="B130" s="73" t="s">
        <v>12</v>
      </c>
      <c r="C130" s="66">
        <v>2.6379753058601518</v>
      </c>
      <c r="D130" s="66" t="e">
        <v>#DIV/0!</v>
      </c>
      <c r="E130" s="66" t="e">
        <v>#DIV/0!</v>
      </c>
      <c r="F130" s="22"/>
      <c r="L130" s="82"/>
      <c r="M130" s="82"/>
      <c r="N130" s="82"/>
      <c r="U130" s="57"/>
      <c r="V130" s="79"/>
      <c r="W130" s="79"/>
      <c r="X130" s="79"/>
      <c r="Y130" s="82"/>
      <c r="Z130" s="82"/>
      <c r="AA130" s="82"/>
      <c r="AB130" s="82"/>
    </row>
    <row r="131" spans="2:28" x14ac:dyDescent="0.3">
      <c r="B131" s="73" t="s">
        <v>13</v>
      </c>
      <c r="C131" s="66">
        <v>2.8144487056189416</v>
      </c>
      <c r="D131" s="66">
        <v>5.9451860841423958</v>
      </c>
      <c r="E131" s="66">
        <v>7.7634506472491926</v>
      </c>
      <c r="H131" s="280"/>
      <c r="I131" s="280"/>
      <c r="L131" s="82"/>
      <c r="M131" s="82"/>
      <c r="N131" s="82"/>
      <c r="U131" s="57"/>
      <c r="V131" s="79"/>
      <c r="W131" s="79"/>
      <c r="X131" s="79"/>
      <c r="Y131" s="82"/>
      <c r="Z131" s="82"/>
      <c r="AA131" s="82"/>
      <c r="AB131" s="82"/>
    </row>
    <row r="132" spans="2:28" x14ac:dyDescent="0.3">
      <c r="B132" s="73" t="s">
        <v>14</v>
      </c>
      <c r="C132" s="66">
        <v>3.2091579741472382</v>
      </c>
      <c r="D132" s="66">
        <v>7.3201860841423949</v>
      </c>
      <c r="E132" s="66">
        <v>8.914677723840347</v>
      </c>
      <c r="L132" s="82"/>
      <c r="M132" s="82"/>
      <c r="N132" s="82"/>
      <c r="U132" s="22"/>
      <c r="V132" s="55"/>
      <c r="W132" s="55"/>
      <c r="X132" s="55"/>
      <c r="Y132" s="82"/>
      <c r="Z132" s="82"/>
      <c r="AA132" s="82"/>
      <c r="AB132" s="82"/>
    </row>
    <row r="133" spans="2:28" x14ac:dyDescent="0.3">
      <c r="B133" s="64" t="s">
        <v>11</v>
      </c>
      <c r="C133" s="66">
        <v>2.8871939952087775</v>
      </c>
      <c r="D133" s="66">
        <v>6.6326860841423958</v>
      </c>
      <c r="E133" s="66">
        <v>8.3390641855447711</v>
      </c>
      <c r="L133" s="82"/>
      <c r="M133" s="82"/>
      <c r="N133" s="82"/>
      <c r="U133" s="22"/>
      <c r="V133" s="79"/>
      <c r="W133" s="79"/>
      <c r="X133" s="79"/>
      <c r="Y133" s="82"/>
      <c r="Z133" s="82"/>
      <c r="AA133" s="82"/>
      <c r="AB133" s="82"/>
    </row>
    <row r="134" spans="2:28" x14ac:dyDescent="0.3">
      <c r="L134" s="82"/>
      <c r="M134" s="82"/>
      <c r="N134" s="82"/>
      <c r="O134" s="22"/>
      <c r="U134" s="57"/>
      <c r="V134" s="79"/>
      <c r="W134" s="79"/>
      <c r="X134" s="79"/>
      <c r="Y134" s="82"/>
      <c r="Z134" s="82"/>
      <c r="AA134" s="82"/>
      <c r="AB134" s="82"/>
    </row>
    <row r="135" spans="2:28" ht="15" thickBot="1" x14ac:dyDescent="0.35">
      <c r="G135" s="82"/>
      <c r="H135" s="82"/>
      <c r="I135" s="82"/>
      <c r="J135" s="82"/>
      <c r="L135" s="82"/>
      <c r="M135" s="82"/>
      <c r="N135" s="82"/>
      <c r="O135" s="82"/>
      <c r="P135" s="82"/>
      <c r="Q135" s="82"/>
      <c r="R135" s="82"/>
      <c r="S135" s="82"/>
      <c r="T135" s="82"/>
      <c r="U135" s="82"/>
      <c r="V135" s="82"/>
      <c r="W135" s="82"/>
      <c r="X135" s="82"/>
      <c r="Y135" s="82"/>
      <c r="Z135" s="82"/>
      <c r="AA135" s="82"/>
      <c r="AB135" s="82"/>
    </row>
    <row r="136" spans="2:28" ht="21.6" thickBot="1" x14ac:dyDescent="0.35">
      <c r="B136" s="281" t="s">
        <v>157</v>
      </c>
      <c r="C136" s="282"/>
      <c r="D136" s="282"/>
      <c r="E136" s="282"/>
      <c r="F136" s="283"/>
      <c r="G136" s="82"/>
      <c r="H136" s="82"/>
      <c r="I136" s="82"/>
      <c r="J136" s="82"/>
      <c r="Q136" s="82"/>
      <c r="R136" s="82"/>
      <c r="S136" s="82"/>
      <c r="T136" s="82"/>
      <c r="U136" s="82"/>
      <c r="V136" s="82"/>
      <c r="W136" s="82"/>
      <c r="X136" s="82"/>
      <c r="Y136" s="82"/>
      <c r="Z136" s="82"/>
      <c r="AA136" s="82"/>
      <c r="AB136" s="82"/>
    </row>
    <row r="137" spans="2:28" ht="19.2" thickTop="1" thickBot="1" x14ac:dyDescent="0.35">
      <c r="B137" s="89" t="s">
        <v>59</v>
      </c>
      <c r="C137" s="88" t="s">
        <v>33</v>
      </c>
      <c r="D137" s="87" t="s">
        <v>34</v>
      </c>
      <c r="E137" s="88" t="s">
        <v>35</v>
      </c>
      <c r="F137" s="88" t="s">
        <v>36</v>
      </c>
      <c r="G137" s="82"/>
      <c r="H137" s="82"/>
      <c r="I137" s="82"/>
      <c r="J137" s="82"/>
      <c r="K137" s="55"/>
      <c r="Q137" s="82"/>
      <c r="R137" s="82"/>
      <c r="S137" s="82"/>
      <c r="T137" s="82"/>
      <c r="U137" s="82"/>
      <c r="V137" s="82"/>
      <c r="W137" s="82"/>
      <c r="X137" s="82"/>
      <c r="Y137" s="82"/>
      <c r="Z137" s="82"/>
      <c r="AA137" s="82"/>
      <c r="AB137" s="82"/>
    </row>
    <row r="138" spans="2:28" ht="18.600000000000001" thickBot="1" x14ac:dyDescent="0.35">
      <c r="B138" s="90" t="s">
        <v>156</v>
      </c>
      <c r="C138" s="91">
        <v>2.6379753058601518</v>
      </c>
      <c r="D138" s="91">
        <v>2.8144487056189398</v>
      </c>
      <c r="E138" s="91">
        <v>3.2091579741472382</v>
      </c>
      <c r="F138" s="92">
        <f>((E138/C138)^(1/2))-1</f>
        <v>0.10296107334641857</v>
      </c>
      <c r="G138" s="82"/>
      <c r="H138" s="82"/>
      <c r="I138" s="82"/>
      <c r="J138" s="82"/>
      <c r="K138" s="79"/>
      <c r="Q138" s="82"/>
      <c r="R138" s="82"/>
      <c r="S138" s="82"/>
      <c r="T138" s="82"/>
      <c r="U138" s="82"/>
      <c r="V138" s="82"/>
      <c r="W138" s="82"/>
      <c r="X138" s="82"/>
      <c r="Y138" s="82"/>
      <c r="Z138" s="82"/>
      <c r="AA138" s="82"/>
      <c r="AB138" s="82"/>
    </row>
    <row r="139" spans="2:28" ht="18.600000000000001" thickBot="1" x14ac:dyDescent="0.35">
      <c r="B139" s="93" t="s">
        <v>180</v>
      </c>
      <c r="C139" s="123" t="s">
        <v>4</v>
      </c>
      <c r="D139" s="94">
        <v>5.9451860841423958</v>
      </c>
      <c r="E139" s="94">
        <v>7.3201860841423949</v>
      </c>
      <c r="F139" s="95">
        <f>((E139/D139)^(1))-1</f>
        <v>0.23127955635695563</v>
      </c>
      <c r="G139" s="82"/>
      <c r="H139" s="82"/>
      <c r="I139" s="82"/>
      <c r="J139" s="82"/>
      <c r="K139" s="79"/>
      <c r="Q139" s="82"/>
      <c r="R139" s="82"/>
      <c r="S139" s="82"/>
      <c r="T139" s="82"/>
      <c r="U139" s="82"/>
      <c r="V139" s="82"/>
      <c r="W139" s="82"/>
      <c r="X139" s="82"/>
      <c r="Y139" s="82"/>
      <c r="Z139" s="82"/>
      <c r="AA139" s="82"/>
      <c r="AB139" s="82"/>
    </row>
    <row r="140" spans="2:28" ht="18.600000000000001" thickBot="1" x14ac:dyDescent="0.35">
      <c r="B140" s="90" t="s">
        <v>186</v>
      </c>
      <c r="C140" s="124" t="s">
        <v>4</v>
      </c>
      <c r="D140" s="96">
        <v>7.7634506472491926</v>
      </c>
      <c r="E140" s="96">
        <v>8.914677723840347</v>
      </c>
      <c r="F140" s="100">
        <f>((E140/D140)^(1))-1</f>
        <v>0.14828806530754024</v>
      </c>
      <c r="G140" s="82"/>
      <c r="H140" s="82"/>
      <c r="I140" s="82"/>
      <c r="J140" s="82"/>
      <c r="K140" s="55"/>
      <c r="Q140" s="82"/>
      <c r="R140" s="82"/>
      <c r="S140" s="82"/>
      <c r="T140" s="82"/>
      <c r="U140" s="82"/>
      <c r="V140" s="82"/>
      <c r="W140" s="82"/>
      <c r="X140" s="82"/>
      <c r="Y140" s="82"/>
      <c r="Z140" s="82"/>
      <c r="AA140" s="82"/>
      <c r="AB140" s="82"/>
    </row>
    <row r="141" spans="2:28" x14ac:dyDescent="0.3">
      <c r="C141" s="125"/>
      <c r="D141" s="22"/>
      <c r="F141" s="59"/>
      <c r="G141" s="82"/>
      <c r="H141" s="82"/>
      <c r="I141" s="82"/>
      <c r="J141" s="82"/>
      <c r="L141" s="82"/>
      <c r="M141" s="82"/>
      <c r="N141" s="82"/>
      <c r="O141" s="82"/>
      <c r="P141" s="82"/>
      <c r="Q141" s="82"/>
      <c r="R141" s="82"/>
      <c r="S141" s="82"/>
      <c r="T141" s="82"/>
      <c r="U141" s="82"/>
      <c r="V141" s="82"/>
      <c r="W141" s="82"/>
      <c r="X141" s="82"/>
      <c r="Y141" s="82"/>
      <c r="Z141" s="82"/>
      <c r="AA141" s="82"/>
      <c r="AB141" s="82"/>
    </row>
    <row r="142" spans="2:28" ht="14.4" customHeight="1" x14ac:dyDescent="0.3">
      <c r="C142" s="284" t="s">
        <v>184</v>
      </c>
      <c r="D142" s="284"/>
      <c r="E142" s="7"/>
      <c r="F142" s="7"/>
      <c r="G142" s="82"/>
      <c r="H142" s="82"/>
      <c r="I142" s="82"/>
      <c r="J142" s="82"/>
      <c r="L142" s="82"/>
      <c r="M142" s="82"/>
      <c r="N142" s="82"/>
      <c r="O142" s="82"/>
      <c r="P142" s="82"/>
      <c r="Q142" s="82"/>
      <c r="R142" s="82"/>
      <c r="S142" s="82"/>
      <c r="T142" s="82"/>
      <c r="U142" s="82"/>
      <c r="V142" s="82"/>
      <c r="W142" s="82"/>
      <c r="X142" s="82"/>
      <c r="Y142" s="82"/>
      <c r="Z142" s="82"/>
      <c r="AA142" s="82"/>
      <c r="AB142" s="82"/>
    </row>
    <row r="143" spans="2:28" x14ac:dyDescent="0.3">
      <c r="C143" s="284"/>
      <c r="D143" s="284"/>
      <c r="G143" s="82"/>
      <c r="H143" s="82"/>
      <c r="I143" s="82"/>
      <c r="J143" s="82"/>
      <c r="L143" s="82"/>
      <c r="M143" s="82"/>
      <c r="N143" s="82"/>
      <c r="O143" s="82"/>
      <c r="P143" s="82"/>
      <c r="Q143" s="82"/>
      <c r="R143" s="82"/>
      <c r="S143" s="82"/>
      <c r="T143" s="82"/>
      <c r="U143" s="82"/>
      <c r="V143" s="82"/>
      <c r="W143" s="82"/>
      <c r="X143" s="82"/>
      <c r="Y143" s="82"/>
      <c r="Z143" s="82"/>
      <c r="AA143" s="82"/>
      <c r="AB143" s="82"/>
    </row>
    <row r="144" spans="2:28" x14ac:dyDescent="0.3">
      <c r="L144" s="82"/>
      <c r="M144" s="82"/>
      <c r="N144" s="82"/>
      <c r="O144" s="82"/>
      <c r="P144" s="82"/>
      <c r="Q144" s="82"/>
      <c r="R144" s="82"/>
      <c r="S144" s="82"/>
      <c r="T144" s="82"/>
      <c r="U144" s="82"/>
      <c r="V144" s="82"/>
      <c r="W144" s="82"/>
      <c r="X144" s="82"/>
      <c r="Y144" s="82"/>
      <c r="Z144" s="82"/>
      <c r="AA144" s="82"/>
      <c r="AB144" s="82"/>
    </row>
    <row r="145" spans="2:28" x14ac:dyDescent="0.3">
      <c r="L145" s="82"/>
      <c r="M145" s="82"/>
      <c r="N145" s="82"/>
      <c r="O145" s="82"/>
      <c r="P145" s="82"/>
      <c r="Q145" s="82"/>
      <c r="R145" s="82"/>
      <c r="S145" s="82"/>
      <c r="T145" s="82"/>
      <c r="U145" s="82"/>
      <c r="V145" s="82"/>
      <c r="W145" s="82"/>
      <c r="X145" s="82"/>
      <c r="Y145" s="82"/>
      <c r="Z145" s="82"/>
      <c r="AA145" s="82"/>
      <c r="AB145" s="82"/>
    </row>
    <row r="146" spans="2:28" x14ac:dyDescent="0.3">
      <c r="L146" s="82"/>
      <c r="M146" s="82"/>
      <c r="N146" s="82"/>
      <c r="O146" s="82"/>
      <c r="P146" s="82"/>
      <c r="Q146" s="82"/>
      <c r="R146" s="82"/>
      <c r="S146" s="82"/>
      <c r="T146" s="82"/>
      <c r="U146" s="82"/>
      <c r="V146" s="82"/>
      <c r="W146" s="82"/>
      <c r="X146" s="82"/>
      <c r="Y146" s="82"/>
      <c r="Z146" s="82"/>
      <c r="AA146" s="82"/>
      <c r="AB146" s="82"/>
    </row>
    <row r="147" spans="2:28" x14ac:dyDescent="0.3">
      <c r="L147" s="82"/>
      <c r="M147" s="82"/>
      <c r="N147" s="82"/>
      <c r="O147" s="82"/>
      <c r="P147" s="82"/>
      <c r="Q147" s="82"/>
      <c r="R147" s="82"/>
      <c r="S147" s="82"/>
      <c r="T147" s="82"/>
      <c r="U147" s="82"/>
      <c r="V147" s="82"/>
      <c r="W147" s="82"/>
      <c r="X147" s="82"/>
      <c r="Y147" s="82"/>
      <c r="Z147" s="82"/>
      <c r="AA147" s="82"/>
      <c r="AB147" s="82"/>
    </row>
    <row r="148" spans="2:28" x14ac:dyDescent="0.3">
      <c r="L148" s="82"/>
      <c r="M148" s="82"/>
      <c r="N148" s="82"/>
      <c r="O148" s="82"/>
      <c r="P148" s="82"/>
      <c r="Q148" s="82"/>
      <c r="R148" s="82"/>
      <c r="S148" s="82"/>
      <c r="T148" s="82"/>
      <c r="U148" s="82"/>
      <c r="V148" s="82"/>
      <c r="W148" s="82"/>
      <c r="X148" s="82"/>
      <c r="Y148" s="82"/>
      <c r="Z148" s="82"/>
      <c r="AA148" s="82"/>
      <c r="AB148" s="82"/>
    </row>
    <row r="149" spans="2:28" x14ac:dyDescent="0.3">
      <c r="L149" s="82"/>
      <c r="M149" s="82"/>
      <c r="N149" s="82"/>
      <c r="O149" s="82"/>
      <c r="P149" s="82"/>
      <c r="Q149" s="82"/>
      <c r="R149" s="82"/>
      <c r="S149" s="82"/>
      <c r="T149" s="82"/>
      <c r="U149" s="82"/>
      <c r="V149" s="82"/>
      <c r="W149" s="82"/>
      <c r="X149" s="82"/>
      <c r="Y149" s="82"/>
      <c r="Z149" s="82"/>
      <c r="AA149" s="82"/>
      <c r="AB149" s="82"/>
    </row>
    <row r="150" spans="2:28" x14ac:dyDescent="0.3">
      <c r="L150" s="82"/>
      <c r="M150" s="82"/>
      <c r="N150" s="82"/>
      <c r="O150" s="82"/>
      <c r="P150" s="82"/>
      <c r="Q150" s="82"/>
      <c r="R150" s="82"/>
      <c r="S150" s="82"/>
      <c r="T150" s="82"/>
      <c r="U150" s="82"/>
      <c r="V150" s="82"/>
      <c r="W150" s="82"/>
      <c r="X150" s="82"/>
      <c r="Y150" s="82"/>
      <c r="Z150" s="82"/>
      <c r="AA150" s="82"/>
      <c r="AB150" s="82"/>
    </row>
    <row r="151" spans="2:28" x14ac:dyDescent="0.3">
      <c r="B151"/>
      <c r="C151"/>
      <c r="D151"/>
      <c r="L151" s="82"/>
      <c r="M151" s="82"/>
      <c r="N151" s="82"/>
      <c r="O151" s="82"/>
      <c r="P151" s="82"/>
      <c r="Q151" s="82"/>
      <c r="R151" s="82"/>
      <c r="S151" s="82"/>
      <c r="T151" s="82"/>
      <c r="U151" s="82"/>
      <c r="V151" s="82"/>
      <c r="W151" s="82"/>
      <c r="X151" s="82"/>
      <c r="Y151" s="82"/>
      <c r="Z151" s="82"/>
      <c r="AA151" s="82"/>
      <c r="AB151" s="82"/>
    </row>
    <row r="152" spans="2:28" x14ac:dyDescent="0.3">
      <c r="B152"/>
      <c r="C152"/>
      <c r="D152"/>
      <c r="L152" s="82"/>
      <c r="M152" s="82"/>
      <c r="N152" s="82"/>
      <c r="O152" s="82"/>
      <c r="P152" s="82"/>
      <c r="Q152" s="82"/>
      <c r="R152" s="82"/>
      <c r="S152" s="82"/>
      <c r="T152" s="82"/>
      <c r="U152" s="82"/>
      <c r="V152" s="82"/>
      <c r="W152" s="82"/>
      <c r="X152" s="82"/>
      <c r="Y152" s="82"/>
      <c r="Z152" s="82"/>
      <c r="AA152" s="82"/>
      <c r="AB152" s="82"/>
    </row>
    <row r="153" spans="2:28" x14ac:dyDescent="0.3">
      <c r="B153"/>
      <c r="C153"/>
      <c r="D153"/>
      <c r="L153" s="82"/>
      <c r="M153" s="82"/>
      <c r="N153" s="82"/>
      <c r="O153" s="82"/>
      <c r="P153" s="82"/>
      <c r="Q153" s="82"/>
      <c r="R153" s="82"/>
      <c r="S153" s="82"/>
      <c r="T153" s="82"/>
      <c r="U153" s="82"/>
      <c r="V153" s="82"/>
      <c r="W153" s="82"/>
      <c r="X153" s="82"/>
      <c r="Y153" s="82"/>
      <c r="Z153" s="82"/>
      <c r="AA153" s="82"/>
      <c r="AB153" s="82"/>
    </row>
    <row r="154" spans="2:28" x14ac:dyDescent="0.3">
      <c r="B154"/>
      <c r="C154"/>
      <c r="D154"/>
      <c r="L154" s="82"/>
      <c r="M154" s="82"/>
      <c r="N154" s="82"/>
      <c r="O154" s="82"/>
      <c r="P154" s="82"/>
      <c r="Q154" s="82"/>
      <c r="R154" s="82"/>
      <c r="S154" s="82"/>
      <c r="T154" s="82"/>
      <c r="U154" s="82"/>
      <c r="V154" s="82"/>
      <c r="W154" s="82"/>
      <c r="X154" s="82"/>
      <c r="Y154" s="82"/>
      <c r="Z154" s="82"/>
      <c r="AA154" s="82"/>
      <c r="AB154" s="82"/>
    </row>
    <row r="155" spans="2:28" x14ac:dyDescent="0.3">
      <c r="B155"/>
      <c r="C155"/>
      <c r="D155"/>
      <c r="L155" s="82"/>
      <c r="M155" s="82"/>
      <c r="N155" s="82"/>
      <c r="O155" s="82"/>
      <c r="P155" s="82"/>
      <c r="Q155" s="82"/>
      <c r="R155" s="82"/>
      <c r="S155" s="82"/>
      <c r="T155" s="82"/>
      <c r="U155" s="82"/>
      <c r="V155" s="82"/>
      <c r="W155" s="82"/>
      <c r="X155" s="82"/>
      <c r="Y155" s="82"/>
      <c r="Z155" s="82"/>
      <c r="AA155" s="82"/>
      <c r="AB155" s="82"/>
    </row>
    <row r="156" spans="2:28" x14ac:dyDescent="0.3">
      <c r="B156"/>
      <c r="C156"/>
      <c r="D156"/>
      <c r="L156" s="82"/>
      <c r="M156" s="82"/>
      <c r="N156" s="82"/>
      <c r="O156" s="82"/>
      <c r="P156" s="82"/>
      <c r="Q156" s="82"/>
      <c r="R156" s="82"/>
      <c r="S156" s="82"/>
      <c r="T156" s="82"/>
      <c r="U156" s="82"/>
      <c r="V156" s="82"/>
      <c r="W156" s="82"/>
      <c r="X156" s="82"/>
      <c r="Y156" s="82"/>
      <c r="Z156" s="82"/>
      <c r="AA156" s="82"/>
      <c r="AB156" s="82"/>
    </row>
    <row r="157" spans="2:28" x14ac:dyDescent="0.3">
      <c r="B157"/>
      <c r="C157"/>
      <c r="D157"/>
      <c r="L157" s="82"/>
      <c r="M157" s="82"/>
      <c r="N157" s="82"/>
      <c r="O157" s="82"/>
      <c r="P157" s="82"/>
      <c r="Q157" s="82"/>
      <c r="R157" s="82"/>
      <c r="S157" s="82"/>
      <c r="T157" s="82"/>
      <c r="U157" s="82"/>
      <c r="V157" s="82"/>
      <c r="W157" s="82"/>
      <c r="X157" s="82"/>
      <c r="Y157" s="82"/>
      <c r="Z157" s="82"/>
      <c r="AA157" s="82"/>
      <c r="AB157" s="82"/>
    </row>
    <row r="158" spans="2:28" x14ac:dyDescent="0.3">
      <c r="B158"/>
      <c r="C158"/>
      <c r="D158"/>
      <c r="L158" s="82"/>
      <c r="M158" s="82"/>
      <c r="N158" s="82"/>
      <c r="O158" s="82"/>
      <c r="P158" s="82"/>
      <c r="Q158" s="82"/>
      <c r="R158" s="82"/>
      <c r="S158" s="82"/>
      <c r="T158" s="82"/>
      <c r="U158" s="82"/>
      <c r="V158" s="82"/>
      <c r="W158" s="82"/>
      <c r="X158" s="82"/>
      <c r="Y158" s="82"/>
      <c r="Z158" s="82"/>
      <c r="AA158" s="82"/>
      <c r="AB158" s="82"/>
    </row>
    <row r="159" spans="2:28" x14ac:dyDescent="0.3">
      <c r="B159"/>
      <c r="C159"/>
      <c r="D159"/>
      <c r="L159" s="82"/>
      <c r="M159" s="82"/>
      <c r="N159" s="82"/>
      <c r="O159" s="82"/>
      <c r="P159" s="82"/>
      <c r="Q159" s="82"/>
      <c r="R159" s="82"/>
      <c r="S159" s="82"/>
      <c r="T159" s="82"/>
      <c r="U159" s="82"/>
      <c r="V159" s="82"/>
      <c r="W159" s="82"/>
      <c r="X159" s="82"/>
      <c r="Y159" s="82"/>
      <c r="Z159" s="82"/>
      <c r="AA159" s="82"/>
      <c r="AB159" s="82"/>
    </row>
    <row r="160" spans="2:28" x14ac:dyDescent="0.3">
      <c r="B160"/>
      <c r="C160"/>
      <c r="D160"/>
      <c r="L160" s="82"/>
      <c r="M160" s="82"/>
      <c r="N160" s="82"/>
      <c r="O160" s="82"/>
      <c r="P160" s="82"/>
      <c r="Q160" s="82"/>
      <c r="R160" s="82"/>
      <c r="S160" s="82"/>
      <c r="T160" s="82"/>
      <c r="U160" s="82"/>
      <c r="V160" s="82"/>
      <c r="W160" s="82"/>
      <c r="X160" s="82"/>
      <c r="Y160" s="82"/>
      <c r="Z160" s="82"/>
      <c r="AA160" s="82"/>
      <c r="AB160" s="82"/>
    </row>
    <row r="161" spans="2:28" x14ac:dyDescent="0.3">
      <c r="B161"/>
      <c r="C161"/>
      <c r="D161"/>
      <c r="L161" s="82"/>
      <c r="M161" s="82"/>
      <c r="N161" s="82"/>
      <c r="O161" s="82"/>
      <c r="P161" s="82"/>
      <c r="Q161" s="82"/>
      <c r="R161" s="82"/>
      <c r="S161" s="82"/>
      <c r="T161" s="82"/>
      <c r="U161" s="82"/>
      <c r="V161" s="82"/>
      <c r="W161" s="82"/>
      <c r="X161" s="82"/>
      <c r="Y161" s="82"/>
      <c r="Z161" s="82"/>
      <c r="AA161" s="82"/>
      <c r="AB161" s="82"/>
    </row>
    <row r="162" spans="2:28" x14ac:dyDescent="0.3">
      <c r="B162"/>
      <c r="C162"/>
      <c r="D162"/>
      <c r="L162" s="82"/>
      <c r="M162" s="82"/>
      <c r="N162" s="82"/>
      <c r="O162" s="82"/>
      <c r="P162" s="82"/>
      <c r="Q162" s="82"/>
      <c r="R162" s="82"/>
      <c r="S162" s="82"/>
      <c r="T162" s="82"/>
      <c r="U162" s="82"/>
      <c r="V162" s="82"/>
      <c r="W162" s="82"/>
      <c r="X162" s="82"/>
      <c r="Y162" s="82"/>
      <c r="Z162" s="82"/>
      <c r="AA162" s="82"/>
      <c r="AB162" s="82"/>
    </row>
    <row r="163" spans="2:28" x14ac:dyDescent="0.3">
      <c r="B163"/>
      <c r="C163"/>
      <c r="D163"/>
      <c r="L163" s="82"/>
      <c r="M163" s="82"/>
      <c r="N163" s="82"/>
      <c r="O163" s="82"/>
      <c r="P163" s="82"/>
      <c r="Q163" s="82"/>
      <c r="R163" s="82"/>
      <c r="S163" s="82"/>
      <c r="T163" s="82"/>
      <c r="U163" s="82"/>
      <c r="V163" s="82"/>
      <c r="W163" s="82"/>
      <c r="X163" s="82"/>
      <c r="Y163" s="82"/>
      <c r="Z163" s="82"/>
      <c r="AA163" s="82"/>
      <c r="AB163" s="82"/>
    </row>
    <row r="164" spans="2:28" x14ac:dyDescent="0.3">
      <c r="B164"/>
      <c r="C164"/>
      <c r="D164"/>
      <c r="L164" s="82"/>
      <c r="M164" s="82"/>
      <c r="N164" s="82"/>
      <c r="O164" s="82"/>
      <c r="P164" s="82"/>
      <c r="Q164" s="82"/>
      <c r="R164" s="82"/>
      <c r="S164" s="82"/>
      <c r="T164" s="82"/>
      <c r="U164" s="82"/>
      <c r="V164" s="82"/>
      <c r="W164" s="82"/>
      <c r="X164" s="82"/>
      <c r="Y164" s="82"/>
      <c r="Z164" s="82"/>
      <c r="AA164" s="82"/>
      <c r="AB164" s="82"/>
    </row>
    <row r="165" spans="2:28" x14ac:dyDescent="0.3">
      <c r="B165"/>
      <c r="L165" s="82"/>
      <c r="M165" s="82"/>
      <c r="N165" s="82"/>
      <c r="O165" s="82"/>
      <c r="P165" s="82"/>
      <c r="Q165" s="82"/>
      <c r="R165" s="82"/>
      <c r="S165" s="82"/>
      <c r="T165" s="82"/>
      <c r="U165" s="82"/>
      <c r="V165" s="82"/>
      <c r="W165" s="82"/>
      <c r="X165" s="82"/>
      <c r="Y165" s="82"/>
      <c r="Z165" s="82"/>
      <c r="AA165" s="82"/>
      <c r="AB165" s="82"/>
    </row>
    <row r="166" spans="2:28" x14ac:dyDescent="0.3">
      <c r="B166"/>
      <c r="L166" s="82"/>
      <c r="M166" s="82"/>
      <c r="N166" s="82"/>
      <c r="O166" s="82"/>
      <c r="P166" s="82"/>
      <c r="Q166" s="82"/>
      <c r="R166" s="82"/>
      <c r="S166" s="82"/>
      <c r="T166" s="82"/>
      <c r="U166" s="82"/>
      <c r="V166" s="82"/>
      <c r="W166" s="82"/>
      <c r="X166" s="82"/>
      <c r="Y166" s="82"/>
      <c r="Z166" s="82"/>
      <c r="AA166" s="82"/>
      <c r="AB166" s="82"/>
    </row>
    <row r="167" spans="2:28" x14ac:dyDescent="0.3">
      <c r="B167"/>
    </row>
    <row r="168" spans="2:28" x14ac:dyDescent="0.3">
      <c r="B168"/>
    </row>
    <row r="169" spans="2:28" x14ac:dyDescent="0.3">
      <c r="B169"/>
    </row>
    <row r="170" spans="2:28" x14ac:dyDescent="0.3">
      <c r="B170"/>
    </row>
    <row r="171" spans="2:28" x14ac:dyDescent="0.3">
      <c r="B171"/>
    </row>
    <row r="172" spans="2:28" x14ac:dyDescent="0.3">
      <c r="B172"/>
    </row>
    <row r="173" spans="2:28" x14ac:dyDescent="0.3">
      <c r="B173"/>
    </row>
    <row r="174" spans="2:28" x14ac:dyDescent="0.3">
      <c r="B174"/>
    </row>
    <row r="175" spans="2:28" x14ac:dyDescent="0.3">
      <c r="B175"/>
    </row>
    <row r="176" spans="2:28" x14ac:dyDescent="0.3">
      <c r="B176"/>
    </row>
    <row r="177" spans="2:2" x14ac:dyDescent="0.3">
      <c r="B177"/>
    </row>
    <row r="178" spans="2:2" x14ac:dyDescent="0.3">
      <c r="B178"/>
    </row>
    <row r="179" spans="2:2" x14ac:dyDescent="0.3">
      <c r="B179"/>
    </row>
    <row r="180" spans="2:2" x14ac:dyDescent="0.3">
      <c r="B180"/>
    </row>
    <row r="181" spans="2:2" x14ac:dyDescent="0.3">
      <c r="B181"/>
    </row>
    <row r="182" spans="2:2" x14ac:dyDescent="0.3">
      <c r="B182"/>
    </row>
    <row r="183" spans="2:2" x14ac:dyDescent="0.3">
      <c r="B183"/>
    </row>
    <row r="184" spans="2:2" x14ac:dyDescent="0.3">
      <c r="B184"/>
    </row>
  </sheetData>
  <mergeCells count="10">
    <mergeCell ref="B75:F75"/>
    <mergeCell ref="B50:F50"/>
    <mergeCell ref="B67:F67"/>
    <mergeCell ref="B82:F82"/>
    <mergeCell ref="B98:F98"/>
    <mergeCell ref="H131:I131"/>
    <mergeCell ref="B105:F105"/>
    <mergeCell ref="B120:F120"/>
    <mergeCell ref="B136:F136"/>
    <mergeCell ref="C142:D143"/>
  </mergeCells>
  <hyperlinks>
    <hyperlink ref="A1" location="Index!A1" display="Back to index" xr:uid="{11972ECA-BBFC-4499-8C21-062C5472FC03}"/>
  </hyperlinks>
  <pageMargins left="0.7" right="0.7" top="0.75" bottom="0.75" header="0.3" footer="0.3"/>
  <ignoredErrors>
    <ignoredError sqref="Z16:Z39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3E475-8FFF-4C5A-918D-3AD5D811F181}">
  <dimension ref="A1:R165"/>
  <sheetViews>
    <sheetView topLeftCell="J1" zoomScale="107" zoomScaleNormal="107" workbookViewId="0">
      <selection activeCell="M122" sqref="M122"/>
    </sheetView>
  </sheetViews>
  <sheetFormatPr defaultRowHeight="14.4" x14ac:dyDescent="0.3"/>
  <cols>
    <col min="1" max="1" width="8.88671875" style="4"/>
    <col min="2" max="2" width="12.6640625" style="4" bestFit="1" customWidth="1"/>
    <col min="3" max="3" width="19.77734375" style="4" customWidth="1"/>
    <col min="4" max="4" width="22.77734375" style="4" customWidth="1"/>
    <col min="5" max="5" width="20.5546875" style="4" customWidth="1"/>
    <col min="6" max="7" width="15.5546875" style="4" customWidth="1"/>
    <col min="8" max="8" width="12.6640625" style="4" bestFit="1" customWidth="1"/>
    <col min="9" max="9" width="21.77734375" style="4" customWidth="1"/>
    <col min="10" max="10" width="22.5546875" style="4" customWidth="1"/>
    <col min="11" max="11" width="21.5546875" style="4" customWidth="1"/>
    <col min="12" max="12" width="15.77734375" style="4" customWidth="1"/>
    <col min="13" max="13" width="13.21875" style="4" customWidth="1"/>
    <col min="14" max="14" width="12.6640625" style="4" bestFit="1" customWidth="1"/>
    <col min="15" max="15" width="22.77734375" style="4" customWidth="1"/>
    <col min="16" max="16" width="20.88671875" style="4" customWidth="1"/>
    <col min="17" max="17" width="18.33203125" style="4" customWidth="1"/>
    <col min="18" max="18" width="12.44140625" style="4" customWidth="1"/>
    <col min="19" max="16384" width="8.88671875" style="4"/>
  </cols>
  <sheetData>
    <row r="1" spans="1:18" x14ac:dyDescent="0.3">
      <c r="A1" s="56" t="s">
        <v>55</v>
      </c>
    </row>
    <row r="2" spans="1:18" x14ac:dyDescent="0.3">
      <c r="B2" s="279" t="s">
        <v>9</v>
      </c>
      <c r="C2" s="279"/>
      <c r="D2" s="279"/>
      <c r="E2" s="279"/>
      <c r="F2" s="279"/>
      <c r="H2" s="279" t="s">
        <v>8</v>
      </c>
      <c r="I2" s="279"/>
      <c r="J2" s="279"/>
      <c r="K2" s="279"/>
      <c r="L2" s="279"/>
      <c r="N2" s="279" t="s">
        <v>7</v>
      </c>
      <c r="O2" s="279"/>
      <c r="P2" s="279"/>
      <c r="Q2" s="279"/>
      <c r="R2" s="279"/>
    </row>
    <row r="3" spans="1:18" ht="28.8" x14ac:dyDescent="0.3">
      <c r="B3" s="1" t="s">
        <v>5</v>
      </c>
      <c r="C3" s="1" t="s">
        <v>120</v>
      </c>
      <c r="D3" s="1" t="s">
        <v>124</v>
      </c>
      <c r="E3" s="1" t="s">
        <v>128</v>
      </c>
      <c r="F3" s="1" t="s">
        <v>0</v>
      </c>
      <c r="H3" s="1" t="s">
        <v>5</v>
      </c>
      <c r="I3" s="1" t="s">
        <v>121</v>
      </c>
      <c r="J3" s="1" t="s">
        <v>125</v>
      </c>
      <c r="K3" s="1" t="s">
        <v>129</v>
      </c>
      <c r="L3" s="1" t="s">
        <v>118</v>
      </c>
      <c r="N3" s="1" t="s">
        <v>5</v>
      </c>
      <c r="O3" s="1" t="s">
        <v>122</v>
      </c>
      <c r="P3" s="1" t="s">
        <v>126</v>
      </c>
      <c r="Q3" s="1" t="s">
        <v>130</v>
      </c>
      <c r="R3" s="1" t="s">
        <v>1</v>
      </c>
    </row>
    <row r="4" spans="1:18" x14ac:dyDescent="0.3">
      <c r="B4" s="2">
        <v>44197</v>
      </c>
      <c r="C4" s="11">
        <v>6581.4599999999991</v>
      </c>
      <c r="D4" s="13">
        <v>43850.946156404403</v>
      </c>
      <c r="E4" s="13">
        <v>148492.82622298101</v>
      </c>
      <c r="F4" s="11">
        <v>1014326.13624745</v>
      </c>
      <c r="G4" s="15"/>
      <c r="H4" s="2">
        <v>44197</v>
      </c>
      <c r="I4" s="11">
        <v>2203</v>
      </c>
      <c r="J4" s="13">
        <v>22941</v>
      </c>
      <c r="K4" s="13">
        <v>41051</v>
      </c>
      <c r="L4" s="11">
        <v>383756</v>
      </c>
      <c r="N4" s="2">
        <v>44197</v>
      </c>
      <c r="O4" s="12">
        <v>2.9874988651838397</v>
      </c>
      <c r="P4" s="14">
        <v>1.9114662027114999</v>
      </c>
      <c r="Q4" s="14">
        <v>3.6172767100187899</v>
      </c>
      <c r="R4" s="12">
        <v>2.6431538171323599</v>
      </c>
    </row>
    <row r="5" spans="1:18" x14ac:dyDescent="0.3">
      <c r="B5" s="2">
        <v>44228</v>
      </c>
      <c r="C5" s="11">
        <v>8064.6600000000071</v>
      </c>
      <c r="D5" s="13">
        <v>43275.460809919103</v>
      </c>
      <c r="E5" s="13">
        <v>117547.85286226599</v>
      </c>
      <c r="F5" s="11">
        <v>925841.75077642896</v>
      </c>
      <c r="H5" s="2">
        <v>44228</v>
      </c>
      <c r="I5" s="11">
        <v>2624</v>
      </c>
      <c r="J5" s="13">
        <v>22536</v>
      </c>
      <c r="K5" s="13">
        <v>32437</v>
      </c>
      <c r="L5" s="11">
        <v>367705</v>
      </c>
      <c r="N5" s="2">
        <v>44228</v>
      </c>
      <c r="O5" s="12">
        <v>3.0734222560975635</v>
      </c>
      <c r="P5" s="14">
        <v>1.9202813635924301</v>
      </c>
      <c r="Q5" s="14">
        <v>3.6238817665710599</v>
      </c>
      <c r="R5" s="12">
        <v>2.51789274221571</v>
      </c>
    </row>
    <row r="6" spans="1:18" x14ac:dyDescent="0.3">
      <c r="B6" s="2">
        <v>44256</v>
      </c>
      <c r="C6" s="11">
        <v>10275.349999999991</v>
      </c>
      <c r="D6" s="13">
        <v>48684.692702528198</v>
      </c>
      <c r="E6" s="13">
        <v>139137.452463978</v>
      </c>
      <c r="F6" s="11">
        <v>1097929.6380359</v>
      </c>
      <c r="H6" s="2">
        <v>44256</v>
      </c>
      <c r="I6" s="11">
        <v>3390</v>
      </c>
      <c r="J6" s="13">
        <v>25769</v>
      </c>
      <c r="K6" s="13">
        <v>38335</v>
      </c>
      <c r="L6" s="11">
        <v>442299</v>
      </c>
      <c r="N6" s="2">
        <v>44256</v>
      </c>
      <c r="O6" s="12">
        <v>3.0310766961651892</v>
      </c>
      <c r="P6" s="14">
        <v>1.88927365060841</v>
      </c>
      <c r="Q6" s="14">
        <v>3.6295148679790801</v>
      </c>
      <c r="R6" s="12">
        <v>2.4823244864580398</v>
      </c>
    </row>
    <row r="7" spans="1:18" x14ac:dyDescent="0.3">
      <c r="B7" s="2">
        <v>44287</v>
      </c>
      <c r="C7" s="11">
        <v>6372.29</v>
      </c>
      <c r="D7" s="13">
        <v>50429.662938983303</v>
      </c>
      <c r="E7" s="13">
        <v>140525.86573920801</v>
      </c>
      <c r="F7" s="11">
        <v>1075668.16415133</v>
      </c>
      <c r="H7" s="2">
        <v>44287</v>
      </c>
      <c r="I7" s="11">
        <v>2093</v>
      </c>
      <c r="J7" s="13">
        <v>25316</v>
      </c>
      <c r="K7" s="13">
        <v>38677</v>
      </c>
      <c r="L7" s="11">
        <v>424841</v>
      </c>
      <c r="N7" s="2">
        <v>44287</v>
      </c>
      <c r="O7" s="12">
        <v>3.0445723841376013</v>
      </c>
      <c r="P7" s="14">
        <v>1.9920075422256001</v>
      </c>
      <c r="Q7" s="14">
        <v>3.63331865809675</v>
      </c>
      <c r="R7" s="12">
        <v>2.5319311557767001</v>
      </c>
    </row>
    <row r="8" spans="1:18" x14ac:dyDescent="0.3">
      <c r="B8" s="2">
        <v>44317</v>
      </c>
      <c r="C8" s="11">
        <v>6124.319999999997</v>
      </c>
      <c r="D8" s="13">
        <v>58977.758354841797</v>
      </c>
      <c r="E8" s="13">
        <v>162914.52911303</v>
      </c>
      <c r="F8" s="11">
        <v>1223683.0087433199</v>
      </c>
      <c r="H8" s="2">
        <v>44317</v>
      </c>
      <c r="I8" s="11">
        <v>1981</v>
      </c>
      <c r="J8" s="13">
        <v>29709</v>
      </c>
      <c r="K8" s="13">
        <v>44826</v>
      </c>
      <c r="L8" s="11">
        <v>474619</v>
      </c>
      <c r="N8" s="2">
        <v>44317</v>
      </c>
      <c r="O8" s="12">
        <v>3.0915295305401296</v>
      </c>
      <c r="P8" s="14">
        <v>1.9851815394271699</v>
      </c>
      <c r="Q8" s="14">
        <v>3.6343757888955102</v>
      </c>
      <c r="R8" s="12">
        <v>2.5782427773505101</v>
      </c>
    </row>
    <row r="9" spans="1:18" x14ac:dyDescent="0.3">
      <c r="B9" s="2">
        <v>44348</v>
      </c>
      <c r="C9" s="11">
        <v>7419.0599999999931</v>
      </c>
      <c r="D9" s="13">
        <v>61765.025082904896</v>
      </c>
      <c r="E9" s="13">
        <v>192857.51734756399</v>
      </c>
      <c r="F9" s="11">
        <v>1341353.22037104</v>
      </c>
      <c r="H9" s="2">
        <v>44348</v>
      </c>
      <c r="I9" s="11">
        <v>2397</v>
      </c>
      <c r="J9" s="13">
        <v>30302</v>
      </c>
      <c r="K9" s="13">
        <v>53064</v>
      </c>
      <c r="L9" s="11">
        <v>490896</v>
      </c>
      <c r="N9" s="2">
        <v>44348</v>
      </c>
      <c r="O9" s="12">
        <v>3.0951439299123877</v>
      </c>
      <c r="P9" s="14">
        <v>2.0383151304503002</v>
      </c>
      <c r="Q9" s="14">
        <v>3.6344323335512501</v>
      </c>
      <c r="R9" s="12">
        <v>2.7324590552195098</v>
      </c>
    </row>
    <row r="10" spans="1:18" x14ac:dyDescent="0.3">
      <c r="B10" s="2">
        <v>44378</v>
      </c>
      <c r="C10" s="11">
        <v>7040.0799999999981</v>
      </c>
      <c r="D10" s="13">
        <v>64193.730527822998</v>
      </c>
      <c r="E10" s="13">
        <v>218164.344554676</v>
      </c>
      <c r="F10" s="11">
        <v>1380573.7016380499</v>
      </c>
      <c r="H10" s="2">
        <v>44378</v>
      </c>
      <c r="I10" s="11">
        <v>2325</v>
      </c>
      <c r="J10" s="13">
        <v>31343</v>
      </c>
      <c r="K10" s="13">
        <v>59569</v>
      </c>
      <c r="L10" s="11">
        <v>495584</v>
      </c>
      <c r="N10" s="2">
        <v>44378</v>
      </c>
      <c r="O10" s="12">
        <v>3.0279913978494615</v>
      </c>
      <c r="P10" s="14">
        <v>2.04810421873538</v>
      </c>
      <c r="Q10" s="14">
        <v>3.6623805092359398</v>
      </c>
      <c r="R10" s="12">
        <v>2.78575115749913</v>
      </c>
    </row>
    <row r="11" spans="1:18" x14ac:dyDescent="0.3">
      <c r="B11" s="2">
        <v>44409</v>
      </c>
      <c r="C11" s="11">
        <v>13011.440000000004</v>
      </c>
      <c r="D11" s="13">
        <v>63305.536161891701</v>
      </c>
      <c r="E11" s="13">
        <v>235463.67901922399</v>
      </c>
      <c r="F11" s="11">
        <v>1359974.86890505</v>
      </c>
      <c r="H11" s="2">
        <v>44409</v>
      </c>
      <c r="I11" s="11">
        <v>4600</v>
      </c>
      <c r="J11" s="13">
        <v>31221</v>
      </c>
      <c r="K11" s="13">
        <v>64263</v>
      </c>
      <c r="L11" s="11">
        <v>501744</v>
      </c>
      <c r="N11" s="2">
        <v>44409</v>
      </c>
      <c r="O11" s="12">
        <v>2.828573913043479</v>
      </c>
      <c r="P11" s="14">
        <v>2.0276588245697398</v>
      </c>
      <c r="Q11" s="14">
        <v>3.6640629758838501</v>
      </c>
      <c r="R11" s="12">
        <v>2.7104955294035502</v>
      </c>
    </row>
    <row r="12" spans="1:18" x14ac:dyDescent="0.3">
      <c r="B12" s="2">
        <v>44440</v>
      </c>
      <c r="C12" s="11">
        <v>10518.899999999981</v>
      </c>
      <c r="D12" s="13">
        <v>56799.6488870346</v>
      </c>
      <c r="E12" s="13">
        <v>296889.81987038098</v>
      </c>
      <c r="F12" s="11">
        <v>1426822.3848983599</v>
      </c>
      <c r="H12" s="2">
        <v>44440</v>
      </c>
      <c r="I12" s="11">
        <v>3789</v>
      </c>
      <c r="J12" s="13">
        <v>28440</v>
      </c>
      <c r="K12" s="13">
        <v>79712</v>
      </c>
      <c r="L12" s="11">
        <v>520147</v>
      </c>
      <c r="N12" s="2">
        <v>44440</v>
      </c>
      <c r="O12" s="12">
        <v>2.7761678543151178</v>
      </c>
      <c r="P12" s="14">
        <v>1.99717471473399</v>
      </c>
      <c r="Q12" s="14">
        <v>3.7245310601964698</v>
      </c>
      <c r="R12" s="12">
        <v>2.7431137445728999</v>
      </c>
    </row>
    <row r="13" spans="1:18" x14ac:dyDescent="0.3">
      <c r="B13" s="2">
        <v>44470</v>
      </c>
      <c r="C13" s="11">
        <v>8843.2099999999955</v>
      </c>
      <c r="D13" s="13">
        <v>62766.1953057262</v>
      </c>
      <c r="E13" s="13">
        <v>178322.57458599599</v>
      </c>
      <c r="F13" s="11">
        <v>1326423.9246026599</v>
      </c>
      <c r="H13" s="2">
        <v>44470</v>
      </c>
      <c r="I13" s="11">
        <v>3218</v>
      </c>
      <c r="J13" s="13">
        <v>31443</v>
      </c>
      <c r="K13" s="13">
        <v>49323</v>
      </c>
      <c r="L13" s="11">
        <v>500294</v>
      </c>
      <c r="N13" s="2">
        <v>44470</v>
      </c>
      <c r="O13" s="12">
        <v>2.7480453697949021</v>
      </c>
      <c r="P13" s="14">
        <v>1.99618978169151</v>
      </c>
      <c r="Q13" s="14">
        <v>3.6154040627292798</v>
      </c>
      <c r="R13" s="12">
        <v>2.6512888913372099</v>
      </c>
    </row>
    <row r="14" spans="1:18" x14ac:dyDescent="0.3">
      <c r="B14" s="2">
        <v>44501</v>
      </c>
      <c r="C14" s="11">
        <v>12619.119999999983</v>
      </c>
      <c r="D14" s="13">
        <v>68309.788761310701</v>
      </c>
      <c r="E14" s="13">
        <v>178536.69141072399</v>
      </c>
      <c r="F14" s="11">
        <v>1394044.95722914</v>
      </c>
      <c r="H14" s="2">
        <v>44501</v>
      </c>
      <c r="I14" s="11">
        <v>4457</v>
      </c>
      <c r="J14" s="13">
        <v>35107</v>
      </c>
      <c r="K14" s="13">
        <v>50029</v>
      </c>
      <c r="L14" s="11">
        <v>520339</v>
      </c>
      <c r="N14" s="2">
        <v>44501</v>
      </c>
      <c r="O14" s="12">
        <v>2.831303567422029</v>
      </c>
      <c r="P14" s="14">
        <v>1.94575978469567</v>
      </c>
      <c r="Q14" s="14">
        <v>3.5686640030926799</v>
      </c>
      <c r="R14" s="12">
        <v>2.6791091139221499</v>
      </c>
    </row>
    <row r="15" spans="1:18" x14ac:dyDescent="0.3">
      <c r="B15" s="2">
        <v>44531</v>
      </c>
      <c r="C15" s="11">
        <v>15439.539999999999</v>
      </c>
      <c r="D15" s="13">
        <v>66659.915473444198</v>
      </c>
      <c r="E15" s="13">
        <v>215295.16366583301</v>
      </c>
      <c r="F15" s="11">
        <v>1608687.6177378299</v>
      </c>
      <c r="H15" s="2">
        <v>44531</v>
      </c>
      <c r="I15" s="11">
        <v>5367</v>
      </c>
      <c r="J15" s="13">
        <v>34319</v>
      </c>
      <c r="K15" s="13">
        <v>60001</v>
      </c>
      <c r="L15" s="11">
        <v>618740</v>
      </c>
      <c r="N15" s="2">
        <v>44531</v>
      </c>
      <c r="O15" s="12">
        <v>2.876754238867151</v>
      </c>
      <c r="P15" s="14">
        <v>1.9423618250369801</v>
      </c>
      <c r="Q15" s="14">
        <v>3.5881929245484701</v>
      </c>
      <c r="R15" s="12">
        <v>2.5999411994340602</v>
      </c>
    </row>
    <row r="16" spans="1:18" x14ac:dyDescent="0.3">
      <c r="B16" s="2">
        <v>44562</v>
      </c>
      <c r="C16" s="11">
        <v>17406.479999999981</v>
      </c>
      <c r="D16" s="13">
        <v>60714.8488435748</v>
      </c>
      <c r="E16" s="13">
        <v>218727.34688851101</v>
      </c>
      <c r="F16" s="11">
        <v>1409272.60211347</v>
      </c>
      <c r="H16" s="2">
        <v>44562</v>
      </c>
      <c r="I16" s="11">
        <v>5861</v>
      </c>
      <c r="J16" s="13">
        <v>31260</v>
      </c>
      <c r="K16" s="13">
        <v>58776</v>
      </c>
      <c r="L16" s="11">
        <v>564967</v>
      </c>
      <c r="N16" s="2">
        <v>44562</v>
      </c>
      <c r="O16" s="12">
        <v>2.9698822726497154</v>
      </c>
      <c r="P16" s="14">
        <v>1.9422536418290099</v>
      </c>
      <c r="Q16" s="14">
        <v>3.7213717654912002</v>
      </c>
      <c r="R16" s="12">
        <v>2.4944334839264402</v>
      </c>
    </row>
    <row r="17" spans="2:18" x14ac:dyDescent="0.3">
      <c r="B17" s="2">
        <v>44593</v>
      </c>
      <c r="C17" s="11">
        <v>12418.939999999964</v>
      </c>
      <c r="D17" s="13">
        <v>54650.223973861597</v>
      </c>
      <c r="E17" s="13">
        <v>186772.00652126101</v>
      </c>
      <c r="F17" s="11">
        <v>1287510.4438199</v>
      </c>
      <c r="H17" s="2">
        <v>44593</v>
      </c>
      <c r="I17" s="11">
        <v>4301</v>
      </c>
      <c r="J17" s="13">
        <v>28214</v>
      </c>
      <c r="K17" s="13">
        <v>49594</v>
      </c>
      <c r="L17" s="11">
        <v>503193</v>
      </c>
      <c r="N17" s="2">
        <v>44593</v>
      </c>
      <c r="O17" s="12">
        <v>2.8874540804463993</v>
      </c>
      <c r="P17" s="14">
        <v>1.9369895787148801</v>
      </c>
      <c r="Q17" s="14">
        <v>3.7660202145675101</v>
      </c>
      <c r="R17" s="12">
        <v>2.5586811498170601</v>
      </c>
    </row>
    <row r="18" spans="2:18" x14ac:dyDescent="0.3">
      <c r="B18" s="2">
        <v>44621</v>
      </c>
      <c r="C18" s="11">
        <v>13593.100000000011</v>
      </c>
      <c r="D18" s="13">
        <v>62994.852464948599</v>
      </c>
      <c r="E18" s="13">
        <v>267602.828597521</v>
      </c>
      <c r="F18" s="11">
        <v>1495924.5264651801</v>
      </c>
      <c r="H18" s="2">
        <v>44621</v>
      </c>
      <c r="I18" s="11">
        <v>4639</v>
      </c>
      <c r="J18" s="13">
        <v>31972</v>
      </c>
      <c r="K18" s="13">
        <v>71161</v>
      </c>
      <c r="L18" s="11">
        <v>558419</v>
      </c>
      <c r="N18" s="2">
        <v>44621</v>
      </c>
      <c r="O18" s="12">
        <v>2.9301789178702329</v>
      </c>
      <c r="P18" s="14">
        <v>1.97031316354775</v>
      </c>
      <c r="Q18" s="14">
        <v>3.7605265327570101</v>
      </c>
      <c r="R18" s="12">
        <v>2.6788567840012201</v>
      </c>
    </row>
    <row r="19" spans="2:18" x14ac:dyDescent="0.3">
      <c r="B19" s="2">
        <v>44652</v>
      </c>
      <c r="C19" s="11">
        <v>13139.470000000028</v>
      </c>
      <c r="D19" s="13">
        <v>61117.7151317721</v>
      </c>
      <c r="E19" s="13">
        <v>237460.288362183</v>
      </c>
      <c r="F19" s="11">
        <v>1446372.8828475701</v>
      </c>
      <c r="H19" s="2">
        <v>44652</v>
      </c>
      <c r="I19" s="11">
        <v>4491</v>
      </c>
      <c r="J19" s="13">
        <v>30611</v>
      </c>
      <c r="K19" s="13">
        <v>62704</v>
      </c>
      <c r="L19" s="11">
        <v>532609</v>
      </c>
      <c r="N19" s="2">
        <v>44652</v>
      </c>
      <c r="O19" s="12">
        <v>2.9257336896014312</v>
      </c>
      <c r="P19" s="14">
        <v>1.99659322242893</v>
      </c>
      <c r="Q19" s="14">
        <v>3.7870038332831002</v>
      </c>
      <c r="R19" s="12">
        <v>2.7156373302883998</v>
      </c>
    </row>
    <row r="20" spans="2:18" x14ac:dyDescent="0.3">
      <c r="B20" s="2">
        <v>44682</v>
      </c>
      <c r="C20" s="11">
        <v>14335.690000000011</v>
      </c>
      <c r="D20" s="13">
        <v>62661.466470221203</v>
      </c>
      <c r="E20" s="13">
        <v>250851.64364140201</v>
      </c>
      <c r="F20" s="11">
        <v>1523352.1114984399</v>
      </c>
      <c r="H20" s="2">
        <v>44682</v>
      </c>
      <c r="I20" s="11">
        <v>4973</v>
      </c>
      <c r="J20" s="13">
        <v>31921</v>
      </c>
      <c r="K20" s="13">
        <v>66188</v>
      </c>
      <c r="L20" s="11">
        <v>547508</v>
      </c>
      <c r="N20" s="2">
        <v>44682</v>
      </c>
      <c r="O20" s="12">
        <v>2.8827046048662801</v>
      </c>
      <c r="P20" s="14">
        <v>1.9630170254760599</v>
      </c>
      <c r="Q20" s="14">
        <v>3.7899867595546302</v>
      </c>
      <c r="R20" s="12">
        <v>2.7823376306801801</v>
      </c>
    </row>
    <row r="21" spans="2:18" x14ac:dyDescent="0.3">
      <c r="B21" s="2">
        <v>44713</v>
      </c>
      <c r="C21" s="11">
        <v>16151.420000000046</v>
      </c>
      <c r="D21" s="13">
        <v>69636.969728386393</v>
      </c>
      <c r="E21" s="13">
        <v>280234.23967015097</v>
      </c>
      <c r="F21" s="11">
        <v>1629810.0432859301</v>
      </c>
      <c r="H21" s="2">
        <v>44713</v>
      </c>
      <c r="I21" s="11">
        <v>5292</v>
      </c>
      <c r="J21" s="13">
        <v>37807</v>
      </c>
      <c r="K21" s="13">
        <v>70836</v>
      </c>
      <c r="L21" s="11">
        <v>564706</v>
      </c>
      <c r="N21" s="2">
        <v>44713</v>
      </c>
      <c r="O21" s="12">
        <v>3.0520445956160329</v>
      </c>
      <c r="P21" s="14">
        <v>1.8419067825637201</v>
      </c>
      <c r="Q21" s="14">
        <v>3.9560991539633998</v>
      </c>
      <c r="R21" s="12">
        <v>2.8861213503768899</v>
      </c>
    </row>
    <row r="22" spans="2:18" x14ac:dyDescent="0.3">
      <c r="B22" s="2">
        <v>44743</v>
      </c>
      <c r="C22" s="11">
        <v>13709.56</v>
      </c>
      <c r="D22" s="13">
        <v>69774.540583920694</v>
      </c>
      <c r="E22" s="13">
        <v>278573.78569937201</v>
      </c>
      <c r="F22" s="11">
        <v>1667597.63525095</v>
      </c>
      <c r="H22" s="2">
        <v>44743</v>
      </c>
      <c r="I22" s="11">
        <v>4250</v>
      </c>
      <c r="J22" s="13">
        <v>41555</v>
      </c>
      <c r="K22" s="13">
        <v>70554</v>
      </c>
      <c r="L22" s="11">
        <v>614885</v>
      </c>
      <c r="N22" s="2">
        <v>44743</v>
      </c>
      <c r="O22" s="12">
        <v>3.2257788235294118</v>
      </c>
      <c r="P22" s="14">
        <v>1.6790889323528</v>
      </c>
      <c r="Q22" s="14">
        <v>3.9483769268839799</v>
      </c>
      <c r="R22" s="12">
        <v>2.7120480012538102</v>
      </c>
    </row>
    <row r="23" spans="2:18" x14ac:dyDescent="0.3">
      <c r="B23" s="2">
        <v>44774</v>
      </c>
      <c r="C23" s="11">
        <v>13876.069999999996</v>
      </c>
      <c r="D23" s="13">
        <v>64427.105145540198</v>
      </c>
      <c r="E23" s="13">
        <v>220936.12570441101</v>
      </c>
      <c r="F23" s="11">
        <v>1518742.3940359899</v>
      </c>
      <c r="H23" s="2">
        <v>44774</v>
      </c>
      <c r="I23" s="11">
        <v>4449</v>
      </c>
      <c r="J23" s="13">
        <v>38779</v>
      </c>
      <c r="K23" s="13">
        <v>55950</v>
      </c>
      <c r="L23" s="11">
        <v>532948</v>
      </c>
      <c r="N23" s="2">
        <v>44774</v>
      </c>
      <c r="O23" s="12">
        <v>3.1189188581703746</v>
      </c>
      <c r="P23" s="14">
        <v>1.6613916074560999</v>
      </c>
      <c r="Q23" s="14">
        <v>3.9488136855122602</v>
      </c>
      <c r="R23" s="12">
        <v>2.84970089771608</v>
      </c>
    </row>
    <row r="24" spans="2:18" x14ac:dyDescent="0.3">
      <c r="B24" s="2">
        <v>44805</v>
      </c>
      <c r="C24" s="11">
        <v>14010.670000000002</v>
      </c>
      <c r="D24" s="13">
        <v>60706.617151097002</v>
      </c>
      <c r="E24" s="13">
        <v>352566.455316787</v>
      </c>
      <c r="F24" s="11">
        <v>1698929.7413622499</v>
      </c>
      <c r="H24" s="2">
        <v>44805</v>
      </c>
      <c r="I24" s="11">
        <v>4496</v>
      </c>
      <c r="J24" s="13">
        <v>32262</v>
      </c>
      <c r="K24" s="13">
        <v>71217</v>
      </c>
      <c r="L24" s="11">
        <v>549630</v>
      </c>
      <c r="N24" s="2">
        <v>44805</v>
      </c>
      <c r="O24" s="12">
        <v>3.1162522241992887</v>
      </c>
      <c r="P24" s="14">
        <v>1.8816755672648</v>
      </c>
      <c r="Q24" s="14">
        <v>4.9505940339636201</v>
      </c>
      <c r="R24" s="12">
        <v>3.0910425947678402</v>
      </c>
    </row>
    <row r="25" spans="2:18" x14ac:dyDescent="0.3">
      <c r="B25" s="2">
        <v>44835</v>
      </c>
      <c r="C25" s="11">
        <v>11375.900000000007</v>
      </c>
      <c r="D25" s="13">
        <v>63064.7323038904</v>
      </c>
      <c r="E25" s="13">
        <v>267972.74574355199</v>
      </c>
      <c r="F25" s="11">
        <v>1621764.2103845</v>
      </c>
      <c r="H25" s="2">
        <v>44835</v>
      </c>
      <c r="I25" s="11">
        <v>3576</v>
      </c>
      <c r="J25" s="13">
        <v>32640</v>
      </c>
      <c r="K25" s="13">
        <v>68651</v>
      </c>
      <c r="L25" s="11">
        <v>554132</v>
      </c>
      <c r="N25" s="2">
        <v>44835</v>
      </c>
      <c r="O25" s="12">
        <v>3.1811800894854607</v>
      </c>
      <c r="P25" s="14">
        <v>1.93213027891821</v>
      </c>
      <c r="Q25" s="14">
        <v>3.9034062977021802</v>
      </c>
      <c r="R25" s="12">
        <v>2.92667489043134</v>
      </c>
    </row>
    <row r="26" spans="2:18" x14ac:dyDescent="0.3">
      <c r="B26" s="2">
        <v>44866</v>
      </c>
      <c r="C26" s="11">
        <v>11838.000000000016</v>
      </c>
      <c r="D26" s="13">
        <v>59169.712725912199</v>
      </c>
      <c r="E26" s="13">
        <v>235729.58550902901</v>
      </c>
      <c r="F26" s="11">
        <v>1599569.03629464</v>
      </c>
      <c r="H26" s="2">
        <v>44866</v>
      </c>
      <c r="I26" s="11">
        <v>3724</v>
      </c>
      <c r="J26" s="13">
        <v>30838</v>
      </c>
      <c r="K26" s="13">
        <v>60291</v>
      </c>
      <c r="L26" s="11">
        <v>539731</v>
      </c>
      <c r="N26" s="2">
        <v>44866</v>
      </c>
      <c r="O26" s="12">
        <v>3.17883995703545</v>
      </c>
      <c r="P26" s="14">
        <v>1.91872730805863</v>
      </c>
      <c r="Q26" s="14">
        <v>3.9098635867547298</v>
      </c>
      <c r="R26" s="12">
        <v>2.9636412144098401</v>
      </c>
    </row>
    <row r="27" spans="2:18" x14ac:dyDescent="0.3">
      <c r="B27" s="2">
        <v>44896</v>
      </c>
      <c r="C27" s="11">
        <v>14471.110000000011</v>
      </c>
      <c r="D27" s="13">
        <v>62791.942357810898</v>
      </c>
      <c r="E27" s="13">
        <v>326708.15441988601</v>
      </c>
      <c r="F27" s="11">
        <v>1820495.03629243</v>
      </c>
      <c r="H27" s="2">
        <v>44896</v>
      </c>
      <c r="I27" s="11">
        <v>4227</v>
      </c>
      <c r="J27" s="13">
        <v>33593</v>
      </c>
      <c r="K27" s="13">
        <v>80971</v>
      </c>
      <c r="L27" s="11">
        <v>584577</v>
      </c>
      <c r="N27" s="2">
        <v>44896</v>
      </c>
      <c r="O27" s="12">
        <v>3.4234942039271377</v>
      </c>
      <c r="P27" s="14">
        <v>1.86919722435659</v>
      </c>
      <c r="Q27" s="14">
        <v>4.0348785913461196</v>
      </c>
      <c r="R27" s="12">
        <v>3.1142091397581999</v>
      </c>
    </row>
    <row r="28" spans="2:18" x14ac:dyDescent="0.3">
      <c r="B28" s="2">
        <v>44927</v>
      </c>
      <c r="C28" s="11">
        <v>19045.680000000022</v>
      </c>
      <c r="D28" s="13">
        <v>68924.286054215001</v>
      </c>
      <c r="E28" s="13">
        <v>293122.21112952603</v>
      </c>
      <c r="F28" s="11">
        <v>1736975.60946302</v>
      </c>
      <c r="H28" s="2">
        <v>44927</v>
      </c>
      <c r="I28" s="11">
        <v>5563</v>
      </c>
      <c r="J28" s="13">
        <v>37129</v>
      </c>
      <c r="K28" s="13">
        <v>71475</v>
      </c>
      <c r="L28" s="11">
        <v>560775</v>
      </c>
      <c r="N28" s="2">
        <v>44927</v>
      </c>
      <c r="O28" s="12">
        <v>3.423634729462524</v>
      </c>
      <c r="P28" s="14">
        <v>1.8563464153145799</v>
      </c>
      <c r="Q28" s="14">
        <v>4.1010452763837204</v>
      </c>
      <c r="R28" s="12">
        <v>3.0974555025866302</v>
      </c>
    </row>
    <row r="29" spans="2:18" x14ac:dyDescent="0.3">
      <c r="B29" s="2">
        <v>44958</v>
      </c>
      <c r="C29" s="11">
        <v>16146.020000000037</v>
      </c>
      <c r="D29" s="13">
        <v>63253.889861537202</v>
      </c>
      <c r="E29" s="13">
        <v>235312.77105716499</v>
      </c>
      <c r="F29" s="11">
        <v>1568094.3651833299</v>
      </c>
      <c r="H29" s="2">
        <v>44958</v>
      </c>
      <c r="I29" s="11">
        <v>4714</v>
      </c>
      <c r="J29" s="13">
        <v>38093</v>
      </c>
      <c r="K29" s="13">
        <v>56246</v>
      </c>
      <c r="L29" s="11">
        <v>514443</v>
      </c>
      <c r="N29" s="2">
        <v>44958</v>
      </c>
      <c r="O29" s="12">
        <v>3.4251209164191847</v>
      </c>
      <c r="P29" s="14">
        <v>1.66051216395498</v>
      </c>
      <c r="Q29" s="14">
        <v>4.18363565510729</v>
      </c>
      <c r="R29" s="12">
        <v>3.0481401538816302</v>
      </c>
    </row>
    <row r="30" spans="2:18" x14ac:dyDescent="0.3">
      <c r="B30" s="2">
        <v>44986</v>
      </c>
      <c r="C30" s="11">
        <v>16447.210000000021</v>
      </c>
      <c r="D30" s="13">
        <v>72083.296196551906</v>
      </c>
      <c r="E30" s="13">
        <v>245426.805803847</v>
      </c>
      <c r="F30" s="11">
        <v>1765187.1882325599</v>
      </c>
      <c r="H30" s="2">
        <v>44986</v>
      </c>
      <c r="I30" s="11">
        <v>4782</v>
      </c>
      <c r="J30" s="13">
        <v>44328</v>
      </c>
      <c r="K30" s="13">
        <v>58316</v>
      </c>
      <c r="L30" s="11">
        <v>570118</v>
      </c>
      <c r="N30" s="2">
        <v>44986</v>
      </c>
      <c r="O30" s="12">
        <v>3.4393998327059849</v>
      </c>
      <c r="P30" s="14">
        <v>1.6261346371718099</v>
      </c>
      <c r="Q30" s="14">
        <v>4.2085672166103096</v>
      </c>
      <c r="R30" s="12">
        <v>3.0961786651755601</v>
      </c>
    </row>
    <row r="31" spans="2:18" x14ac:dyDescent="0.3">
      <c r="B31" s="2">
        <v>45017</v>
      </c>
      <c r="C31" s="11">
        <v>14888.170000000029</v>
      </c>
      <c r="D31" s="13">
        <v>76869.163573391299</v>
      </c>
      <c r="E31" s="13">
        <v>231736.51683038601</v>
      </c>
      <c r="F31" s="11">
        <v>1673093.6830299599</v>
      </c>
      <c r="H31" s="2">
        <v>45017</v>
      </c>
      <c r="I31" s="11">
        <v>4321</v>
      </c>
      <c r="J31" s="13">
        <v>47779</v>
      </c>
      <c r="K31" s="13">
        <v>55072</v>
      </c>
      <c r="L31" s="11">
        <v>540929</v>
      </c>
      <c r="N31" s="2">
        <v>45017</v>
      </c>
      <c r="O31" s="12">
        <v>3.4455380698912355</v>
      </c>
      <c r="P31" s="14">
        <v>1.6088483135559799</v>
      </c>
      <c r="Q31" s="14">
        <v>4.2078827140903998</v>
      </c>
      <c r="R31" s="12">
        <v>3.0930005287754199</v>
      </c>
    </row>
    <row r="32" spans="2:18" x14ac:dyDescent="0.3">
      <c r="B32" s="2">
        <v>45047</v>
      </c>
      <c r="C32" s="11">
        <v>15072.790000000028</v>
      </c>
      <c r="D32" s="13">
        <v>76727.744572687807</v>
      </c>
      <c r="E32" s="13">
        <v>251452.20921525001</v>
      </c>
      <c r="F32" s="11">
        <v>1753982.27777674</v>
      </c>
      <c r="H32" s="2">
        <v>45047</v>
      </c>
      <c r="I32" s="11">
        <v>4307</v>
      </c>
      <c r="J32" s="13">
        <v>46858</v>
      </c>
      <c r="K32" s="13">
        <v>59685</v>
      </c>
      <c r="L32" s="11">
        <v>553757</v>
      </c>
      <c r="N32" s="2">
        <v>45047</v>
      </c>
      <c r="O32" s="12">
        <v>3.4996029719062056</v>
      </c>
      <c r="P32" s="14">
        <v>1.6374524002878399</v>
      </c>
      <c r="Q32" s="14">
        <v>4.2129883423850201</v>
      </c>
      <c r="R32" s="12">
        <v>3.1674223129942298</v>
      </c>
    </row>
    <row r="33" spans="2:18" x14ac:dyDescent="0.3">
      <c r="B33" s="2">
        <v>45078</v>
      </c>
      <c r="C33" s="11">
        <v>16930.430000000004</v>
      </c>
      <c r="D33" s="13">
        <v>77601.793136511304</v>
      </c>
      <c r="E33" s="13">
        <v>289244.077894983</v>
      </c>
      <c r="F33" s="11">
        <v>1947328.0015094101</v>
      </c>
      <c r="H33" s="2">
        <v>45078</v>
      </c>
      <c r="I33" s="11">
        <v>4853</v>
      </c>
      <c r="J33" s="13">
        <v>47280</v>
      </c>
      <c r="K33" s="13">
        <v>68770</v>
      </c>
      <c r="L33" s="11">
        <v>601675</v>
      </c>
      <c r="N33" s="2">
        <v>45078</v>
      </c>
      <c r="O33" s="12">
        <v>3.4886523799711529</v>
      </c>
      <c r="P33" s="14">
        <v>1.6413238819059099</v>
      </c>
      <c r="Q33" s="14">
        <v>4.2059630346805701</v>
      </c>
      <c r="R33" s="12">
        <v>3.2365114081678801</v>
      </c>
    </row>
    <row r="34" spans="2:18" x14ac:dyDescent="0.3">
      <c r="B34" s="2">
        <v>45108</v>
      </c>
      <c r="C34" s="11">
        <v>14139.930000000011</v>
      </c>
      <c r="D34" s="13">
        <v>69210.276154303298</v>
      </c>
      <c r="E34" s="13">
        <v>273634.854091393</v>
      </c>
      <c r="F34" s="11">
        <v>1929931.2936297399</v>
      </c>
      <c r="H34" s="2">
        <v>45108</v>
      </c>
      <c r="I34" s="11">
        <v>4037</v>
      </c>
      <c r="J34" s="13">
        <v>41108</v>
      </c>
      <c r="K34" s="13">
        <v>65069</v>
      </c>
      <c r="L34" s="11">
        <v>599064</v>
      </c>
      <c r="N34" s="2">
        <v>45108</v>
      </c>
      <c r="O34" s="12">
        <v>3.5025836016844218</v>
      </c>
      <c r="P34" s="14">
        <v>1.68362061288079</v>
      </c>
      <c r="Q34" s="14">
        <v>4.2053028952557003</v>
      </c>
      <c r="R34" s="12">
        <v>3.2215778174447798</v>
      </c>
    </row>
    <row r="35" spans="2:18" x14ac:dyDescent="0.3">
      <c r="B35" s="2">
        <v>45139</v>
      </c>
      <c r="C35" s="11">
        <v>13052.310000000001</v>
      </c>
      <c r="D35" s="13">
        <v>64902.691644710299</v>
      </c>
      <c r="E35" s="13">
        <v>221442.07199314999</v>
      </c>
      <c r="F35" s="11">
        <v>1771360.0489743301</v>
      </c>
      <c r="H35" s="2">
        <v>45139</v>
      </c>
      <c r="I35" s="11">
        <v>3742</v>
      </c>
      <c r="J35" s="13">
        <v>39072</v>
      </c>
      <c r="K35" s="13">
        <v>52633</v>
      </c>
      <c r="L35" s="11">
        <v>556477</v>
      </c>
      <c r="N35" s="2">
        <v>45139</v>
      </c>
      <c r="O35" s="12">
        <v>3.4880571886691611</v>
      </c>
      <c r="P35" s="14">
        <v>1.66110492538673</v>
      </c>
      <c r="Q35" s="14">
        <v>4.2072857711540301</v>
      </c>
      <c r="R35" s="12">
        <v>3.1831684849047299</v>
      </c>
    </row>
    <row r="36" spans="2:18" x14ac:dyDescent="0.3">
      <c r="B36" s="2">
        <v>45170</v>
      </c>
      <c r="C36" s="11">
        <v>12888.149999999994</v>
      </c>
      <c r="D36" s="13">
        <v>64347.790636363301</v>
      </c>
      <c r="E36" s="13">
        <v>383072.08297518699</v>
      </c>
      <c r="F36" s="11">
        <v>1958569.81163704</v>
      </c>
      <c r="H36" s="2">
        <v>45170</v>
      </c>
      <c r="I36" s="11">
        <v>3681</v>
      </c>
      <c r="J36" s="13">
        <v>38454</v>
      </c>
      <c r="K36" s="13">
        <v>70249</v>
      </c>
      <c r="L36" s="11">
        <v>579100</v>
      </c>
      <c r="N36" s="2">
        <v>45170</v>
      </c>
      <c r="O36" s="12">
        <v>3.5012632436837801</v>
      </c>
      <c r="P36" s="14">
        <v>1.6733705371707299</v>
      </c>
      <c r="Q36" s="14">
        <v>5.4530610111914397</v>
      </c>
      <c r="R36" s="12">
        <v>3.3820925775117199</v>
      </c>
    </row>
    <row r="37" spans="2:18" x14ac:dyDescent="0.3">
      <c r="B37" s="2">
        <v>45200</v>
      </c>
      <c r="C37" s="11">
        <v>11751.309999999989</v>
      </c>
      <c r="D37" s="13">
        <v>61891.859351232299</v>
      </c>
      <c r="E37" s="13">
        <v>238502.56044508301</v>
      </c>
      <c r="F37" s="11">
        <v>1765360.29261291</v>
      </c>
      <c r="H37" s="2">
        <v>45200</v>
      </c>
      <c r="I37" s="11">
        <v>3371</v>
      </c>
      <c r="J37" s="13">
        <v>36725</v>
      </c>
      <c r="K37" s="13">
        <v>56835</v>
      </c>
      <c r="L37" s="11">
        <v>540530</v>
      </c>
      <c r="N37" s="2">
        <v>45200</v>
      </c>
      <c r="O37" s="12">
        <v>3.4860011865915124</v>
      </c>
      <c r="P37" s="14">
        <v>1.6852786753228699</v>
      </c>
      <c r="Q37" s="14">
        <v>4.1964029285665996</v>
      </c>
      <c r="R37" s="12">
        <v>3.2659802279483299</v>
      </c>
    </row>
    <row r="38" spans="2:18" x14ac:dyDescent="0.3">
      <c r="B38" s="2">
        <v>45231</v>
      </c>
      <c r="C38" s="11">
        <v>13048.89999999998</v>
      </c>
      <c r="D38" s="13">
        <v>62336.187020915197</v>
      </c>
      <c r="E38" s="13">
        <v>409660.42128407699</v>
      </c>
      <c r="F38" s="11">
        <v>1930912.1912493701</v>
      </c>
      <c r="H38" s="2">
        <v>45231</v>
      </c>
      <c r="I38" s="11">
        <v>3694</v>
      </c>
      <c r="J38" s="13">
        <v>37179</v>
      </c>
      <c r="K38" s="13">
        <v>93889</v>
      </c>
      <c r="L38" s="11">
        <v>575161</v>
      </c>
      <c r="N38" s="2">
        <v>45231</v>
      </c>
      <c r="O38" s="12">
        <v>3.5324580400649648</v>
      </c>
      <c r="P38" s="14">
        <v>1.6766504483960101</v>
      </c>
      <c r="Q38" s="14">
        <v>4.36324192699972</v>
      </c>
      <c r="R38" s="12">
        <v>3.3571681516121101</v>
      </c>
    </row>
    <row r="39" spans="2:18" x14ac:dyDescent="0.3">
      <c r="B39" s="2">
        <v>45261</v>
      </c>
      <c r="C39" s="11">
        <v>14893.709999999955</v>
      </c>
      <c r="D39" s="13">
        <v>65291.692781305603</v>
      </c>
      <c r="E39" s="13">
        <v>316399.24618939398</v>
      </c>
      <c r="F39" s="11">
        <v>2051652.86539044</v>
      </c>
      <c r="H39" s="2">
        <v>45261</v>
      </c>
      <c r="I39" s="11">
        <v>4150</v>
      </c>
      <c r="J39" s="13">
        <v>39938</v>
      </c>
      <c r="K39" s="13">
        <v>73665</v>
      </c>
      <c r="L39" s="11">
        <v>610393</v>
      </c>
      <c r="N39" s="2">
        <v>45261</v>
      </c>
      <c r="O39" s="12">
        <v>3.5888457831325193</v>
      </c>
      <c r="P39" s="14">
        <v>1.6348263002981001</v>
      </c>
      <c r="Q39" s="14">
        <v>4.2951095661357996</v>
      </c>
      <c r="R39" s="12">
        <v>3.3611998587638401</v>
      </c>
    </row>
    <row r="60" spans="2:18" x14ac:dyDescent="0.3">
      <c r="B60" s="279" t="s">
        <v>9</v>
      </c>
      <c r="C60" s="279"/>
      <c r="D60" s="279"/>
      <c r="E60" s="279"/>
      <c r="F60" s="279"/>
      <c r="H60" s="279" t="s">
        <v>8</v>
      </c>
      <c r="I60" s="279"/>
      <c r="J60" s="279"/>
      <c r="K60" s="279"/>
      <c r="L60" s="279"/>
      <c r="N60" s="279" t="s">
        <v>7</v>
      </c>
      <c r="O60" s="279"/>
      <c r="P60" s="279"/>
      <c r="Q60" s="279"/>
      <c r="R60" s="279"/>
    </row>
    <row r="62" spans="2:18" x14ac:dyDescent="0.3">
      <c r="B62" s="17" t="s">
        <v>10</v>
      </c>
      <c r="C62" s="8" t="s">
        <v>159</v>
      </c>
      <c r="D62" s="8" t="s">
        <v>189</v>
      </c>
      <c r="E62" s="8" t="s">
        <v>190</v>
      </c>
      <c r="H62" s="17" t="s">
        <v>10</v>
      </c>
      <c r="I62" s="8" t="s">
        <v>160</v>
      </c>
      <c r="J62" s="8" t="s">
        <v>191</v>
      </c>
      <c r="K62" s="8" t="s">
        <v>192</v>
      </c>
      <c r="N62" s="17" t="s">
        <v>10</v>
      </c>
      <c r="O62" s="8" t="s">
        <v>161</v>
      </c>
      <c r="P62" s="8" t="s">
        <v>164</v>
      </c>
      <c r="Q62" s="8" t="s">
        <v>167</v>
      </c>
    </row>
    <row r="63" spans="2:18" x14ac:dyDescent="0.3">
      <c r="B63" s="18" t="s">
        <v>12</v>
      </c>
      <c r="C63" s="19">
        <v>112309.42999999993</v>
      </c>
      <c r="D63" s="19">
        <v>689018.3611628121</v>
      </c>
      <c r="E63" s="19">
        <v>2224148.3168558609</v>
      </c>
      <c r="H63" s="18" t="s">
        <v>12</v>
      </c>
      <c r="I63" s="8">
        <v>38444</v>
      </c>
      <c r="J63" s="8">
        <v>348446</v>
      </c>
      <c r="K63" s="8">
        <v>611287</v>
      </c>
      <c r="N63" s="18" t="s">
        <v>12</v>
      </c>
      <c r="O63" s="9">
        <v>2.9510066669440711</v>
      </c>
      <c r="P63" s="9">
        <v>1.9744812148732231</v>
      </c>
      <c r="Q63" s="9">
        <v>3.6330029717332617</v>
      </c>
    </row>
    <row r="64" spans="2:18" x14ac:dyDescent="0.3">
      <c r="B64" s="18" t="s">
        <v>13</v>
      </c>
      <c r="C64" s="19">
        <v>166326.41000000009</v>
      </c>
      <c r="D64" s="19">
        <v>751710.72688093618</v>
      </c>
      <c r="E64" s="19">
        <v>3124135.2060740655</v>
      </c>
      <c r="H64" s="18" t="s">
        <v>13</v>
      </c>
      <c r="I64" s="8">
        <v>54279</v>
      </c>
      <c r="J64" s="8">
        <v>401452</v>
      </c>
      <c r="K64" s="8">
        <v>786893</v>
      </c>
      <c r="N64" s="18" t="s">
        <v>13</v>
      </c>
      <c r="O64" s="9">
        <v>3.0743718597831009</v>
      </c>
      <c r="P64" s="9">
        <v>1.8827736944139568</v>
      </c>
      <c r="Q64" s="9">
        <v>3.9564117818149787</v>
      </c>
    </row>
    <row r="65" spans="2:17" x14ac:dyDescent="0.3">
      <c r="B65" s="18" t="s">
        <v>14</v>
      </c>
      <c r="C65" s="19">
        <v>178304.61000000004</v>
      </c>
      <c r="D65" s="19">
        <v>823440.67098372453</v>
      </c>
      <c r="E65" s="19">
        <v>3389005.8289094409</v>
      </c>
      <c r="H65" s="18" t="s">
        <v>14</v>
      </c>
      <c r="I65" s="8">
        <v>51215</v>
      </c>
      <c r="J65" s="8">
        <v>493943</v>
      </c>
      <c r="K65" s="8">
        <v>781904</v>
      </c>
      <c r="N65" s="18" t="s">
        <v>14</v>
      </c>
      <c r="O65" s="9">
        <v>3.4850964953485541</v>
      </c>
      <c r="P65" s="9">
        <v>1.6704557759705276</v>
      </c>
      <c r="Q65" s="9">
        <v>4.320040528213382</v>
      </c>
    </row>
    <row r="66" spans="2:17" x14ac:dyDescent="0.3">
      <c r="B66" s="18" t="s">
        <v>11</v>
      </c>
      <c r="C66" s="19">
        <v>456940.45000000007</v>
      </c>
      <c r="D66" s="19">
        <v>2264169.7590274727</v>
      </c>
      <c r="E66" s="19">
        <v>8737289.3518393673</v>
      </c>
      <c r="H66" s="18" t="s">
        <v>11</v>
      </c>
      <c r="I66" s="8">
        <v>143938</v>
      </c>
      <c r="J66" s="8">
        <v>1243841</v>
      </c>
      <c r="K66" s="8">
        <v>2180084</v>
      </c>
      <c r="N66" s="18" t="s">
        <v>11</v>
      </c>
      <c r="O66" s="9">
        <v>3.1701583406919078</v>
      </c>
      <c r="P66" s="9">
        <v>1.842570228419236</v>
      </c>
      <c r="Q66" s="9">
        <v>3.9698184272538746</v>
      </c>
    </row>
    <row r="69" spans="2:17" x14ac:dyDescent="0.3">
      <c r="N69" s="285" t="s">
        <v>16</v>
      </c>
      <c r="O69" s="285"/>
      <c r="P69" s="285"/>
      <c r="Q69" s="285"/>
    </row>
    <row r="70" spans="2:17" x14ac:dyDescent="0.3">
      <c r="B70" s="17" t="s">
        <v>10</v>
      </c>
      <c r="C70" s="8" t="s">
        <v>188</v>
      </c>
      <c r="D70" s="8" t="s">
        <v>162</v>
      </c>
      <c r="E70" s="8" t="s">
        <v>165</v>
      </c>
      <c r="H70" s="17" t="s">
        <v>10</v>
      </c>
      <c r="I70" s="8" t="s">
        <v>193</v>
      </c>
      <c r="J70" s="8" t="s">
        <v>163</v>
      </c>
      <c r="K70" s="8" t="s">
        <v>166</v>
      </c>
      <c r="N70" s="16" t="s">
        <v>17</v>
      </c>
      <c r="O70" s="16" t="s">
        <v>135</v>
      </c>
      <c r="P70" s="16" t="s">
        <v>133</v>
      </c>
      <c r="Q70" s="16" t="s">
        <v>132</v>
      </c>
    </row>
    <row r="71" spans="2:17" x14ac:dyDescent="0.3">
      <c r="B71" s="18" t="s">
        <v>12</v>
      </c>
      <c r="C71" s="19">
        <v>9359.1191666666618</v>
      </c>
      <c r="D71" s="19">
        <v>57418.196763567677</v>
      </c>
      <c r="E71" s="19">
        <v>185345.69307132173</v>
      </c>
      <c r="H71" s="18" t="s">
        <v>12</v>
      </c>
      <c r="I71" s="19">
        <v>3203.6666666666665</v>
      </c>
      <c r="J71" s="19">
        <v>29037.166666666668</v>
      </c>
      <c r="K71" s="19">
        <v>50940.583333333336</v>
      </c>
      <c r="N71" s="18">
        <v>2021</v>
      </c>
      <c r="O71" s="9">
        <v>2.9510066669440711</v>
      </c>
      <c r="P71" s="9">
        <v>1.9744812148732231</v>
      </c>
      <c r="Q71" s="9">
        <v>3.6330029717332617</v>
      </c>
    </row>
    <row r="72" spans="2:17" x14ac:dyDescent="0.3">
      <c r="B72" s="18" t="s">
        <v>13</v>
      </c>
      <c r="C72" s="19">
        <v>13860.534166666674</v>
      </c>
      <c r="D72" s="19">
        <v>62642.560573411349</v>
      </c>
      <c r="E72" s="19">
        <v>260344.60050617214</v>
      </c>
      <c r="H72" s="18" t="s">
        <v>13</v>
      </c>
      <c r="I72" s="19">
        <v>4523.25</v>
      </c>
      <c r="J72" s="19">
        <v>33454.333333333336</v>
      </c>
      <c r="K72" s="19">
        <v>65574.416666666672</v>
      </c>
      <c r="N72" s="18">
        <v>2022</v>
      </c>
      <c r="O72" s="9">
        <v>3.0743718597831009</v>
      </c>
      <c r="P72" s="9">
        <v>1.8827736944139568</v>
      </c>
      <c r="Q72" s="9">
        <v>3.9564117818149787</v>
      </c>
    </row>
    <row r="73" spans="2:17" x14ac:dyDescent="0.3">
      <c r="B73" s="18" t="s">
        <v>14</v>
      </c>
      <c r="C73" s="19">
        <v>14858.717500000004</v>
      </c>
      <c r="D73" s="19">
        <v>68620.055915310382</v>
      </c>
      <c r="E73" s="19">
        <v>282417.15240912006</v>
      </c>
      <c r="H73" s="18" t="s">
        <v>14</v>
      </c>
      <c r="I73" s="19">
        <v>4267.916666666667</v>
      </c>
      <c r="J73" s="19">
        <v>41161.916666666664</v>
      </c>
      <c r="K73" s="19">
        <v>65158.666666666664</v>
      </c>
      <c r="N73" s="18">
        <v>2023</v>
      </c>
      <c r="O73" s="9">
        <v>3.4850964953485541</v>
      </c>
      <c r="P73" s="9">
        <v>1.6704557759705276</v>
      </c>
      <c r="Q73" s="9">
        <v>4.320040528213382</v>
      </c>
    </row>
    <row r="74" spans="2:17" x14ac:dyDescent="0.3">
      <c r="B74" s="18" t="s">
        <v>15</v>
      </c>
      <c r="C74" s="19">
        <v>12692.79027777778</v>
      </c>
      <c r="D74" s="19">
        <v>62893.604417429771</v>
      </c>
      <c r="E74" s="19">
        <v>242702.48199553799</v>
      </c>
      <c r="H74" s="18" t="s">
        <v>11</v>
      </c>
      <c r="I74" s="19">
        <v>3998.2777777777778</v>
      </c>
      <c r="J74" s="19">
        <v>34551.138888888891</v>
      </c>
      <c r="K74" s="19">
        <v>60557.888888888891</v>
      </c>
      <c r="N74" s="20"/>
      <c r="O74" s="21">
        <v>3.1701583406919078</v>
      </c>
      <c r="P74" s="21">
        <v>1.842570228419236</v>
      </c>
      <c r="Q74" s="21">
        <v>3.9698184272538746</v>
      </c>
    </row>
    <row r="77" spans="2:17" x14ac:dyDescent="0.3">
      <c r="B77" s="285" t="s">
        <v>19</v>
      </c>
      <c r="C77" s="285"/>
      <c r="D77" s="285"/>
      <c r="E77" s="285"/>
      <c r="F77" s="285"/>
      <c r="H77" s="285" t="s">
        <v>21</v>
      </c>
      <c r="I77" s="285"/>
      <c r="J77" s="285"/>
      <c r="K77" s="285"/>
      <c r="L77" s="285"/>
    </row>
    <row r="78" spans="2:17" x14ac:dyDescent="0.3">
      <c r="B78" s="16" t="s">
        <v>17</v>
      </c>
      <c r="C78" s="16" t="s">
        <v>135</v>
      </c>
      <c r="D78" s="16" t="s">
        <v>133</v>
      </c>
      <c r="E78" s="16" t="s">
        <v>132</v>
      </c>
      <c r="F78" s="16" t="s">
        <v>18</v>
      </c>
      <c r="H78" s="16" t="s">
        <v>17</v>
      </c>
      <c r="I78" s="16" t="s">
        <v>135</v>
      </c>
      <c r="J78" s="16" t="s">
        <v>133</v>
      </c>
      <c r="K78" s="16" t="s">
        <v>132</v>
      </c>
      <c r="L78" s="16" t="s">
        <v>18</v>
      </c>
    </row>
    <row r="79" spans="2:17" x14ac:dyDescent="0.3">
      <c r="B79" s="18">
        <v>2021</v>
      </c>
      <c r="C79" s="126">
        <v>112309.42999999993</v>
      </c>
      <c r="D79" s="126">
        <v>689018.3611628121</v>
      </c>
      <c r="E79" s="126">
        <v>2224148.3168558609</v>
      </c>
      <c r="F79" s="126">
        <f>SUM(C79:E79)</f>
        <v>3025476.108018673</v>
      </c>
      <c r="H79" s="18">
        <v>2021</v>
      </c>
      <c r="I79" s="126">
        <v>38444</v>
      </c>
      <c r="J79" s="126">
        <v>348446</v>
      </c>
      <c r="K79" s="126">
        <v>611287</v>
      </c>
      <c r="L79" s="126">
        <f>SUM(I79:K79)</f>
        <v>998177</v>
      </c>
    </row>
    <row r="80" spans="2:17" x14ac:dyDescent="0.3">
      <c r="B80" s="18">
        <v>2022</v>
      </c>
      <c r="C80" s="126">
        <v>166326.41000000009</v>
      </c>
      <c r="D80" s="126">
        <v>751710.72688093618</v>
      </c>
      <c r="E80" s="126">
        <v>3124135.2060740655</v>
      </c>
      <c r="F80" s="126">
        <f>SUM(C80:E80)</f>
        <v>4042172.3429550016</v>
      </c>
      <c r="H80" s="18">
        <v>2022</v>
      </c>
      <c r="I80" s="126">
        <v>54279</v>
      </c>
      <c r="J80" s="126">
        <v>401452</v>
      </c>
      <c r="K80" s="126">
        <v>786893</v>
      </c>
      <c r="L80" s="126">
        <f t="shared" ref="L80:L81" si="0">SUM(I80:K80)</f>
        <v>1242624</v>
      </c>
    </row>
    <row r="81" spans="2:12" x14ac:dyDescent="0.3">
      <c r="B81" s="18">
        <v>2023</v>
      </c>
      <c r="C81" s="126">
        <v>178304.61000000004</v>
      </c>
      <c r="D81" s="126">
        <v>823440.67098372453</v>
      </c>
      <c r="E81" s="126">
        <v>3389005.8289094409</v>
      </c>
      <c r="F81" s="126">
        <f>SUM(C81:E81)</f>
        <v>4390751.1098931655</v>
      </c>
      <c r="H81" s="18">
        <v>2023</v>
      </c>
      <c r="I81" s="126">
        <v>51215</v>
      </c>
      <c r="J81" s="126">
        <v>493943</v>
      </c>
      <c r="K81" s="126">
        <v>781904</v>
      </c>
      <c r="L81" s="126">
        <f t="shared" si="0"/>
        <v>1327062</v>
      </c>
    </row>
    <row r="82" spans="2:12" x14ac:dyDescent="0.3">
      <c r="B82" s="6" t="s">
        <v>18</v>
      </c>
      <c r="C82" s="126">
        <f>SUM(C79:C81)</f>
        <v>456940.45000000007</v>
      </c>
      <c r="D82" s="126">
        <f t="shared" ref="D82:F82" si="1">SUM(D79:D81)</f>
        <v>2264169.7590274727</v>
      </c>
      <c r="E82" s="126">
        <f t="shared" si="1"/>
        <v>8737289.3518393673</v>
      </c>
      <c r="F82" s="126">
        <f t="shared" si="1"/>
        <v>11458399.56086684</v>
      </c>
      <c r="H82" s="6" t="s">
        <v>18</v>
      </c>
      <c r="I82" s="126">
        <f>SUM(I79:I81)</f>
        <v>143938</v>
      </c>
      <c r="J82" s="126">
        <f t="shared" ref="J82:L82" si="2">SUM(J79:J81)</f>
        <v>1243841</v>
      </c>
      <c r="K82" s="126">
        <f t="shared" si="2"/>
        <v>2180084</v>
      </c>
      <c r="L82" s="126">
        <f t="shared" si="2"/>
        <v>3567863</v>
      </c>
    </row>
    <row r="85" spans="2:12" x14ac:dyDescent="0.3">
      <c r="B85" s="285" t="s">
        <v>20</v>
      </c>
      <c r="C85" s="285"/>
      <c r="D85" s="285"/>
      <c r="E85" s="285"/>
      <c r="F85" s="285"/>
      <c r="H85" s="285" t="s">
        <v>22</v>
      </c>
      <c r="I85" s="285"/>
      <c r="J85" s="285"/>
      <c r="K85" s="285"/>
      <c r="L85" s="285"/>
    </row>
    <row r="86" spans="2:12" x14ac:dyDescent="0.3">
      <c r="B86" s="16" t="s">
        <v>17</v>
      </c>
      <c r="C86" s="16" t="s">
        <v>135</v>
      </c>
      <c r="D86" s="16" t="s">
        <v>133</v>
      </c>
      <c r="E86" s="16" t="s">
        <v>132</v>
      </c>
      <c r="F86" s="16" t="s">
        <v>18</v>
      </c>
      <c r="H86" s="16" t="s">
        <v>17</v>
      </c>
      <c r="I86" s="16" t="s">
        <v>135</v>
      </c>
      <c r="J86" s="16" t="s">
        <v>133</v>
      </c>
      <c r="K86" s="16" t="s">
        <v>132</v>
      </c>
      <c r="L86" s="16" t="s">
        <v>18</v>
      </c>
    </row>
    <row r="87" spans="2:12" x14ac:dyDescent="0.3">
      <c r="B87" s="18">
        <v>2021</v>
      </c>
      <c r="C87" s="24">
        <f>C79/$F$79</f>
        <v>3.7121241745170896E-2</v>
      </c>
      <c r="D87" s="24">
        <f t="shared" ref="D87:E87" si="3">D79/$F$79</f>
        <v>0.22773882078812288</v>
      </c>
      <c r="E87" s="24">
        <f t="shared" si="3"/>
        <v>0.73513993746670614</v>
      </c>
      <c r="F87" s="25">
        <f>SUM(C87:E87)</f>
        <v>0.99999999999999989</v>
      </c>
      <c r="H87" s="18">
        <v>2021</v>
      </c>
      <c r="I87" s="24">
        <f>I79/$L$79</f>
        <v>3.8514211407395679E-2</v>
      </c>
      <c r="J87" s="24">
        <f t="shared" ref="J87:K87" si="4">J79/$L$79</f>
        <v>0.34908237717358748</v>
      </c>
      <c r="K87" s="24">
        <f t="shared" si="4"/>
        <v>0.61240341141901689</v>
      </c>
      <c r="L87" s="25">
        <f>SUM(I87:K87)</f>
        <v>1</v>
      </c>
    </row>
    <row r="88" spans="2:12" x14ac:dyDescent="0.3">
      <c r="B88" s="18">
        <v>2022</v>
      </c>
      <c r="C88" s="24">
        <f>C80/$F$80</f>
        <v>4.1147777949123353E-2</v>
      </c>
      <c r="D88" s="24">
        <f t="shared" ref="D88:E88" si="5">D80/$F$80</f>
        <v>0.18596701553091211</v>
      </c>
      <c r="E88" s="24">
        <f t="shared" si="5"/>
        <v>0.77288520651996462</v>
      </c>
      <c r="F88" s="25">
        <f t="shared" ref="F88:F89" si="6">SUM(C88:E88)</f>
        <v>1</v>
      </c>
      <c r="H88" s="18">
        <v>2022</v>
      </c>
      <c r="I88" s="24">
        <f>I80/$L$80</f>
        <v>4.3680952564894932E-2</v>
      </c>
      <c r="J88" s="24">
        <f t="shared" ref="J88:K88" si="7">J80/$L$80</f>
        <v>0.32306795941491551</v>
      </c>
      <c r="K88" s="24">
        <f t="shared" si="7"/>
        <v>0.63325108802018959</v>
      </c>
      <c r="L88" s="25">
        <f>SUM(I88:K88)</f>
        <v>1</v>
      </c>
    </row>
    <row r="89" spans="2:12" x14ac:dyDescent="0.3">
      <c r="B89" s="18">
        <v>2023</v>
      </c>
      <c r="C89" s="24">
        <f>C81/$F$81</f>
        <v>4.0609136235995505E-2</v>
      </c>
      <c r="D89" s="24">
        <f t="shared" ref="D89:E89" si="8">D81/$F$81</f>
        <v>0.18753981958311461</v>
      </c>
      <c r="E89" s="24">
        <f t="shared" si="8"/>
        <v>0.7718510441808899</v>
      </c>
      <c r="F89" s="25">
        <f t="shared" si="6"/>
        <v>1</v>
      </c>
      <c r="H89" s="18">
        <v>2023</v>
      </c>
      <c r="I89" s="24">
        <f>I81/$L$81</f>
        <v>3.8592771098863506E-2</v>
      </c>
      <c r="J89" s="24">
        <f t="shared" ref="J89:K89" si="9">J81/$L$81</f>
        <v>0.37220792999874913</v>
      </c>
      <c r="K89" s="24">
        <f t="shared" si="9"/>
        <v>0.58919929890238742</v>
      </c>
      <c r="L89" s="25">
        <f>SUM(I89:K89)</f>
        <v>1</v>
      </c>
    </row>
    <row r="90" spans="2:12" x14ac:dyDescent="0.3">
      <c r="B90" s="7"/>
      <c r="C90" s="23"/>
      <c r="D90" s="23"/>
      <c r="E90" s="23"/>
    </row>
    <row r="92" spans="2:12" x14ac:dyDescent="0.3">
      <c r="B92" s="285" t="s">
        <v>24</v>
      </c>
      <c r="C92" s="285"/>
      <c r="D92" s="285"/>
      <c r="E92" s="285"/>
      <c r="H92" s="285" t="s">
        <v>23</v>
      </c>
      <c r="I92" s="285"/>
      <c r="J92" s="285"/>
      <c r="K92" s="285"/>
    </row>
    <row r="93" spans="2:12" x14ac:dyDescent="0.3">
      <c r="B93" s="16" t="s">
        <v>17</v>
      </c>
      <c r="C93" s="16" t="s">
        <v>135</v>
      </c>
      <c r="D93" s="16" t="s">
        <v>133</v>
      </c>
      <c r="E93" s="16" t="s">
        <v>132</v>
      </c>
      <c r="H93" s="16" t="s">
        <v>17</v>
      </c>
      <c r="I93" s="16" t="s">
        <v>135</v>
      </c>
      <c r="J93" s="16" t="s">
        <v>133</v>
      </c>
      <c r="K93" s="16" t="s">
        <v>132</v>
      </c>
    </row>
    <row r="94" spans="2:12" x14ac:dyDescent="0.3">
      <c r="B94" s="18">
        <v>2021</v>
      </c>
      <c r="C94" s="126">
        <v>9359.1191666666618</v>
      </c>
      <c r="D94" s="126">
        <v>57418.196763567677</v>
      </c>
      <c r="E94" s="126">
        <v>185345.69307132173</v>
      </c>
      <c r="H94" s="18">
        <v>2021</v>
      </c>
      <c r="I94" s="126">
        <v>3203.6666666666665</v>
      </c>
      <c r="J94" s="126">
        <v>29037.166666666668</v>
      </c>
      <c r="K94" s="126">
        <v>50940.583333333336</v>
      </c>
    </row>
    <row r="95" spans="2:12" x14ac:dyDescent="0.3">
      <c r="B95" s="18">
        <v>2022</v>
      </c>
      <c r="C95" s="126">
        <v>13860.534166666674</v>
      </c>
      <c r="D95" s="126">
        <v>62642.560573411349</v>
      </c>
      <c r="E95" s="126">
        <v>260344.60050617214</v>
      </c>
      <c r="H95" s="18">
        <v>2022</v>
      </c>
      <c r="I95" s="126">
        <v>4523.25</v>
      </c>
      <c r="J95" s="126">
        <v>33454.333333333336</v>
      </c>
      <c r="K95" s="126">
        <v>65574.416666666672</v>
      </c>
    </row>
    <row r="96" spans="2:12" x14ac:dyDescent="0.3">
      <c r="B96" s="18">
        <v>2023</v>
      </c>
      <c r="C96" s="126">
        <v>14858.717500000004</v>
      </c>
      <c r="D96" s="126">
        <v>68620.055915310382</v>
      </c>
      <c r="E96" s="126">
        <v>282417.15240912006</v>
      </c>
      <c r="H96" s="18">
        <v>2023</v>
      </c>
      <c r="I96" s="126">
        <v>4267.916666666667</v>
      </c>
      <c r="J96" s="126">
        <v>41161.916666666664</v>
      </c>
      <c r="K96" s="126">
        <v>65158.666666666664</v>
      </c>
    </row>
    <row r="157" spans="2:7" x14ac:dyDescent="0.3">
      <c r="B157" s="57"/>
      <c r="C157" s="57"/>
      <c r="D157" s="57"/>
      <c r="E157" s="57"/>
      <c r="F157" s="57"/>
      <c r="G157" s="57"/>
    </row>
    <row r="158" spans="2:7" ht="30" customHeight="1" x14ac:dyDescent="0.3">
      <c r="B158" s="72"/>
      <c r="C158" s="72"/>
      <c r="D158" s="72"/>
      <c r="E158" s="72"/>
      <c r="F158" s="74"/>
    </row>
    <row r="165" ht="14.4" customHeight="1" x14ac:dyDescent="0.3"/>
  </sheetData>
  <mergeCells count="13">
    <mergeCell ref="N69:Q69"/>
    <mergeCell ref="B85:F85"/>
    <mergeCell ref="N2:R2"/>
    <mergeCell ref="H2:L2"/>
    <mergeCell ref="N60:R60"/>
    <mergeCell ref="B77:F77"/>
    <mergeCell ref="H77:L77"/>
    <mergeCell ref="H85:L85"/>
    <mergeCell ref="B92:E92"/>
    <mergeCell ref="H92:K92"/>
    <mergeCell ref="B2:F2"/>
    <mergeCell ref="B60:F60"/>
    <mergeCell ref="H60:L60"/>
  </mergeCells>
  <hyperlinks>
    <hyperlink ref="A1" location="Index!A1" display="Back to index" xr:uid="{9403FC3A-D6E5-4BE9-9F03-A1E449FFD9A5}"/>
  </hyperlinks>
  <pageMargins left="0.7" right="0.7" top="0.75" bottom="0.75" header="0.3" footer="0.3"/>
  <ignoredErrors>
    <ignoredError sqref="F79:F81 L79:L81" formulaRange="1"/>
  </ignoredErrors>
  <drawing r:id="rId6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78B1E-07FD-4EC0-94FA-BF86AA6F6FD5}">
  <dimension ref="A1:N93"/>
  <sheetViews>
    <sheetView topLeftCell="F37" workbookViewId="0">
      <selection activeCell="E12" sqref="E12"/>
    </sheetView>
  </sheetViews>
  <sheetFormatPr defaultRowHeight="14.4" x14ac:dyDescent="0.3"/>
  <cols>
    <col min="1" max="1" width="9.5546875" style="22" customWidth="1"/>
    <col min="2" max="2" width="12.5546875" style="22" bestFit="1" customWidth="1"/>
    <col min="3" max="3" width="18.21875" style="22" customWidth="1"/>
    <col min="4" max="4" width="18.109375" style="22" customWidth="1"/>
    <col min="5" max="6" width="16.5546875" style="22" customWidth="1"/>
    <col min="7" max="7" width="15" style="22" customWidth="1"/>
    <col min="8" max="8" width="20.33203125" style="22" customWidth="1"/>
    <col min="9" max="9" width="18.109375" style="22" customWidth="1"/>
    <col min="10" max="11" width="16.5546875" style="22" customWidth="1"/>
    <col min="12" max="12" width="12.5546875" style="22" bestFit="1" customWidth="1"/>
    <col min="13" max="13" width="15.88671875" style="22" customWidth="1"/>
    <col min="14" max="14" width="15.21875" style="22" customWidth="1"/>
    <col min="15" max="16384" width="8.88671875" style="22"/>
  </cols>
  <sheetData>
    <row r="1" spans="1:14" x14ac:dyDescent="0.3">
      <c r="A1" s="56" t="s">
        <v>55</v>
      </c>
    </row>
    <row r="2" spans="1:14" x14ac:dyDescent="0.3">
      <c r="B2" s="279" t="s">
        <v>9</v>
      </c>
      <c r="C2" s="279"/>
      <c r="D2" s="279"/>
      <c r="G2" s="279" t="s">
        <v>8</v>
      </c>
      <c r="H2" s="279"/>
      <c r="I2" s="279"/>
      <c r="L2" s="279" t="s">
        <v>7</v>
      </c>
      <c r="M2" s="279"/>
      <c r="N2" s="279"/>
    </row>
    <row r="3" spans="1:14" ht="28.8" x14ac:dyDescent="0.3">
      <c r="B3" s="1" t="s">
        <v>5</v>
      </c>
      <c r="C3" s="1" t="s">
        <v>137</v>
      </c>
      <c r="D3" s="1" t="s">
        <v>142</v>
      </c>
      <c r="G3" s="1" t="s">
        <v>5</v>
      </c>
      <c r="H3" s="1" t="s">
        <v>194</v>
      </c>
      <c r="I3" s="1" t="s">
        <v>198</v>
      </c>
      <c r="L3" s="1" t="s">
        <v>5</v>
      </c>
      <c r="M3" s="1" t="s">
        <v>139</v>
      </c>
      <c r="N3" s="1" t="s">
        <v>144</v>
      </c>
    </row>
    <row r="4" spans="1:14" x14ac:dyDescent="0.3">
      <c r="B4" s="26">
        <v>44197</v>
      </c>
      <c r="C4" s="27">
        <v>93772.800694499005</v>
      </c>
      <c r="D4" s="27">
        <v>7644.9590798791196</v>
      </c>
      <c r="G4" s="26">
        <v>44197</v>
      </c>
      <c r="H4" s="27">
        <v>29367</v>
      </c>
      <c r="I4" s="27">
        <v>2528</v>
      </c>
      <c r="L4" s="26">
        <v>44197</v>
      </c>
      <c r="M4" s="28">
        <v>3.19313517534985</v>
      </c>
      <c r="N4" s="28">
        <v>3.0241135600787699</v>
      </c>
    </row>
    <row r="5" spans="1:14" x14ac:dyDescent="0.3">
      <c r="B5" s="26">
        <v>44228</v>
      </c>
      <c r="C5" s="27">
        <v>90543.949693340794</v>
      </c>
      <c r="D5" s="27">
        <v>8732.7348925793194</v>
      </c>
      <c r="G5" s="26">
        <v>44228</v>
      </c>
      <c r="H5" s="27">
        <v>28953</v>
      </c>
      <c r="I5" s="27">
        <v>2930</v>
      </c>
      <c r="L5" s="26">
        <v>44228</v>
      </c>
      <c r="M5" s="28">
        <v>3.1272735016523598</v>
      </c>
      <c r="N5" s="28">
        <v>2.98045559473697</v>
      </c>
    </row>
    <row r="6" spans="1:14" x14ac:dyDescent="0.3">
      <c r="B6" s="26">
        <v>44256</v>
      </c>
      <c r="C6" s="27">
        <v>98835.762957442901</v>
      </c>
      <c r="D6" s="27">
        <v>11610.892076545701</v>
      </c>
      <c r="G6" s="26">
        <v>44256</v>
      </c>
      <c r="H6" s="27">
        <v>31822</v>
      </c>
      <c r="I6" s="27">
        <v>3954</v>
      </c>
      <c r="L6" s="26">
        <v>44256</v>
      </c>
      <c r="M6" s="28">
        <v>3.10589412850993</v>
      </c>
      <c r="N6" s="28">
        <v>2.9364926850140902</v>
      </c>
    </row>
    <row r="7" spans="1:14" x14ac:dyDescent="0.3">
      <c r="B7" s="26">
        <v>44287</v>
      </c>
      <c r="C7" s="27">
        <v>103519.87600046099</v>
      </c>
      <c r="D7" s="27">
        <v>10586.4232766355</v>
      </c>
      <c r="G7" s="26">
        <v>44287</v>
      </c>
      <c r="H7" s="27">
        <v>33112</v>
      </c>
      <c r="I7" s="27">
        <v>3640</v>
      </c>
      <c r="L7" s="26">
        <v>44287</v>
      </c>
      <c r="M7" s="28">
        <v>3.1263552790668201</v>
      </c>
      <c r="N7" s="28">
        <v>2.9083580430317402</v>
      </c>
    </row>
    <row r="8" spans="1:14" x14ac:dyDescent="0.3">
      <c r="B8" s="26">
        <v>44317</v>
      </c>
      <c r="C8" s="27">
        <v>114500.195572746</v>
      </c>
      <c r="D8" s="27">
        <v>14639.1189853795</v>
      </c>
      <c r="G8" s="26">
        <v>44317</v>
      </c>
      <c r="H8" s="27">
        <v>36129</v>
      </c>
      <c r="I8" s="27">
        <v>4890</v>
      </c>
      <c r="L8" s="26">
        <v>44317</v>
      </c>
      <c r="M8" s="28">
        <v>3.1692046713926598</v>
      </c>
      <c r="N8" s="28">
        <v>2.99368486408579</v>
      </c>
    </row>
    <row r="9" spans="1:14" x14ac:dyDescent="0.3">
      <c r="B9" s="26">
        <v>44348</v>
      </c>
      <c r="C9" s="27">
        <v>113415.719741596</v>
      </c>
      <c r="D9" s="27">
        <v>16791.4164714199</v>
      </c>
      <c r="G9" s="26">
        <v>44348</v>
      </c>
      <c r="H9" s="27">
        <v>35737</v>
      </c>
      <c r="I9" s="27">
        <v>5532</v>
      </c>
      <c r="L9" s="26">
        <v>44348</v>
      </c>
      <c r="M9" s="28">
        <v>3.1736217293448301</v>
      </c>
      <c r="N9" s="28">
        <v>3.0353247417606402</v>
      </c>
    </row>
    <row r="10" spans="1:14" x14ac:dyDescent="0.3">
      <c r="B10" s="26">
        <v>44378</v>
      </c>
      <c r="C10" s="27">
        <v>125711.474728253</v>
      </c>
      <c r="D10" s="27">
        <v>14242.7125948962</v>
      </c>
      <c r="G10" s="26">
        <v>44378</v>
      </c>
      <c r="H10" s="27">
        <v>36251</v>
      </c>
      <c r="I10" s="27">
        <v>4666</v>
      </c>
      <c r="L10" s="26">
        <v>44378</v>
      </c>
      <c r="M10" s="28">
        <v>3.4678070874804301</v>
      </c>
      <c r="N10" s="28">
        <v>3.0524459054642601</v>
      </c>
    </row>
    <row r="11" spans="1:14" x14ac:dyDescent="0.3">
      <c r="B11" s="26">
        <v>44409</v>
      </c>
      <c r="C11" s="27">
        <v>121883.701058976</v>
      </c>
      <c r="D11" s="27">
        <v>16731.410564029698</v>
      </c>
      <c r="G11" s="26">
        <v>44409</v>
      </c>
      <c r="H11" s="27">
        <v>36398</v>
      </c>
      <c r="I11" s="27">
        <v>5399</v>
      </c>
      <c r="L11" s="26">
        <v>44409</v>
      </c>
      <c r="M11" s="28">
        <v>3.3486373168574199</v>
      </c>
      <c r="N11" s="28">
        <v>3.0989832494961398</v>
      </c>
    </row>
    <row r="12" spans="1:14" x14ac:dyDescent="0.3">
      <c r="B12" s="26">
        <v>44440</v>
      </c>
      <c r="C12" s="27">
        <v>129871.092513305</v>
      </c>
      <c r="D12" s="27">
        <v>20344.6115497184</v>
      </c>
      <c r="G12" s="26">
        <v>44440</v>
      </c>
      <c r="H12" s="27">
        <v>38844</v>
      </c>
      <c r="I12" s="27">
        <v>6447</v>
      </c>
      <c r="L12" s="26">
        <v>44440</v>
      </c>
      <c r="M12" s="28">
        <v>3.3434016196402299</v>
      </c>
      <c r="N12" s="28">
        <v>3.1556710950392999</v>
      </c>
    </row>
    <row r="13" spans="1:14" x14ac:dyDescent="0.3">
      <c r="B13" s="26">
        <v>44470</v>
      </c>
      <c r="C13" s="27">
        <v>121973.540246377</v>
      </c>
      <c r="D13" s="27">
        <v>14281.4711181987</v>
      </c>
      <c r="G13" s="26">
        <v>44470</v>
      </c>
      <c r="H13" s="27">
        <v>38959</v>
      </c>
      <c r="I13" s="27">
        <v>4569</v>
      </c>
      <c r="L13" s="26">
        <v>44470</v>
      </c>
      <c r="M13" s="28">
        <v>3.1308180458014201</v>
      </c>
      <c r="N13" s="28">
        <v>3.1257323524181899</v>
      </c>
    </row>
    <row r="14" spans="1:14" x14ac:dyDescent="0.3">
      <c r="B14" s="26">
        <v>44501</v>
      </c>
      <c r="C14" s="27">
        <v>115831.69936585501</v>
      </c>
      <c r="D14" s="27">
        <v>18427.881182867299</v>
      </c>
      <c r="G14" s="26">
        <v>44501</v>
      </c>
      <c r="H14" s="27">
        <v>37020</v>
      </c>
      <c r="I14" s="27">
        <v>6031</v>
      </c>
      <c r="L14" s="26">
        <v>44501</v>
      </c>
      <c r="M14" s="28">
        <v>3.1288951746584299</v>
      </c>
      <c r="N14" s="28">
        <v>3.0555266428232901</v>
      </c>
    </row>
    <row r="15" spans="1:14" x14ac:dyDescent="0.3">
      <c r="B15" s="26">
        <v>44531</v>
      </c>
      <c r="C15" s="27">
        <v>132160.094614687</v>
      </c>
      <c r="D15" s="27">
        <v>23607.503307201001</v>
      </c>
      <c r="G15" s="26">
        <v>44531</v>
      </c>
      <c r="H15" s="27">
        <v>42188</v>
      </c>
      <c r="I15" s="27">
        <v>7442</v>
      </c>
      <c r="L15" s="26">
        <v>44531</v>
      </c>
      <c r="M15" s="28">
        <v>3.1326465965366199</v>
      </c>
      <c r="N15" s="28">
        <v>3.1721987781780401</v>
      </c>
    </row>
    <row r="16" spans="1:14" x14ac:dyDescent="0.3">
      <c r="B16" s="26">
        <v>44562</v>
      </c>
      <c r="C16" s="27">
        <v>132641.47609970401</v>
      </c>
      <c r="D16" s="27">
        <v>17271.6691677569</v>
      </c>
      <c r="G16" s="26">
        <v>44562</v>
      </c>
      <c r="H16" s="27">
        <v>41877</v>
      </c>
      <c r="I16" s="27">
        <v>5729</v>
      </c>
      <c r="L16" s="26">
        <v>44562</v>
      </c>
      <c r="M16" s="28">
        <v>3.1674063590922099</v>
      </c>
      <c r="N16" s="28">
        <v>3.0147790483080699</v>
      </c>
    </row>
    <row r="17" spans="2:14" x14ac:dyDescent="0.3">
      <c r="B17" s="26">
        <v>44593</v>
      </c>
      <c r="C17" s="27">
        <v>117549.564512385</v>
      </c>
      <c r="D17" s="27">
        <v>16057.826361666401</v>
      </c>
      <c r="G17" s="26">
        <v>44593</v>
      </c>
      <c r="H17" s="27">
        <v>38856</v>
      </c>
      <c r="I17" s="27">
        <v>5298</v>
      </c>
      <c r="L17" s="26">
        <v>44593</v>
      </c>
      <c r="M17" s="28">
        <v>3.0252615944097401</v>
      </c>
      <c r="N17" s="28">
        <v>3.0309223030702901</v>
      </c>
    </row>
    <row r="18" spans="2:14" x14ac:dyDescent="0.3">
      <c r="B18" s="26">
        <v>44621</v>
      </c>
      <c r="C18" s="27">
        <v>125896.883379126</v>
      </c>
      <c r="D18" s="27">
        <v>21363.739208073701</v>
      </c>
      <c r="G18" s="26">
        <v>44621</v>
      </c>
      <c r="H18" s="27">
        <v>40023</v>
      </c>
      <c r="I18" s="27">
        <v>7080</v>
      </c>
      <c r="L18" s="26">
        <v>44621</v>
      </c>
      <c r="M18" s="28">
        <v>3.14561335679798</v>
      </c>
      <c r="N18" s="28">
        <v>3.0174772892759401</v>
      </c>
    </row>
    <row r="19" spans="2:14" x14ac:dyDescent="0.3">
      <c r="B19" s="26">
        <v>44652</v>
      </c>
      <c r="C19" s="27">
        <v>120992.84984962401</v>
      </c>
      <c r="D19" s="27">
        <v>19430.965128505399</v>
      </c>
      <c r="G19" s="26">
        <v>44652</v>
      </c>
      <c r="H19" s="27">
        <v>38361</v>
      </c>
      <c r="I19" s="27">
        <v>6337</v>
      </c>
      <c r="L19" s="26">
        <v>44652</v>
      </c>
      <c r="M19" s="28">
        <v>3.1540588058086199</v>
      </c>
      <c r="N19" s="28">
        <v>3.0662719154971501</v>
      </c>
    </row>
    <row r="20" spans="2:14" x14ac:dyDescent="0.3">
      <c r="B20" s="26">
        <v>44682</v>
      </c>
      <c r="C20" s="27">
        <v>131035.062295389</v>
      </c>
      <c r="D20" s="27">
        <v>22875.319405161699</v>
      </c>
      <c r="G20" s="26">
        <v>44682</v>
      </c>
      <c r="H20" s="27">
        <v>40454</v>
      </c>
      <c r="I20" s="27">
        <v>7227</v>
      </c>
      <c r="L20" s="26">
        <v>44682</v>
      </c>
      <c r="M20" s="28">
        <v>3.23911262904506</v>
      </c>
      <c r="N20" s="28">
        <v>3.1652579777448002</v>
      </c>
    </row>
    <row r="21" spans="2:14" x14ac:dyDescent="0.3">
      <c r="B21" s="26">
        <v>44713</v>
      </c>
      <c r="C21" s="27">
        <v>140376.08875335101</v>
      </c>
      <c r="D21" s="27">
        <v>24285.469948919701</v>
      </c>
      <c r="G21" s="26">
        <v>44713</v>
      </c>
      <c r="H21" s="27">
        <v>41858</v>
      </c>
      <c r="I21" s="27">
        <v>7490</v>
      </c>
      <c r="L21" s="26">
        <v>44713</v>
      </c>
      <c r="M21" s="28">
        <v>3.3536262782108701</v>
      </c>
      <c r="N21" s="28">
        <v>3.2423858409772599</v>
      </c>
    </row>
    <row r="22" spans="2:14" x14ac:dyDescent="0.3">
      <c r="B22" s="26">
        <v>44743</v>
      </c>
      <c r="C22" s="27">
        <v>143914.85285659699</v>
      </c>
      <c r="D22" s="27">
        <v>22648.639626227399</v>
      </c>
      <c r="G22" s="26">
        <v>44743</v>
      </c>
      <c r="H22" s="27">
        <v>43690</v>
      </c>
      <c r="I22" s="27">
        <v>6977</v>
      </c>
      <c r="L22" s="26">
        <v>44743</v>
      </c>
      <c r="M22" s="28">
        <v>3.2939998364979899</v>
      </c>
      <c r="N22" s="28">
        <v>3.2461859862731002</v>
      </c>
    </row>
    <row r="23" spans="2:14" x14ac:dyDescent="0.3">
      <c r="B23" s="26">
        <v>44774</v>
      </c>
      <c r="C23" s="27">
        <v>131544.090504847</v>
      </c>
      <c r="D23" s="27">
        <v>23044.245260781699</v>
      </c>
      <c r="G23" s="26">
        <v>44774</v>
      </c>
      <c r="H23" s="27">
        <v>39303</v>
      </c>
      <c r="I23" s="27">
        <v>7108</v>
      </c>
      <c r="L23" s="26">
        <v>44774</v>
      </c>
      <c r="M23" s="28">
        <v>3.3469223851829799</v>
      </c>
      <c r="N23" s="28">
        <v>3.24201537152247</v>
      </c>
    </row>
    <row r="24" spans="2:14" x14ac:dyDescent="0.3">
      <c r="B24" s="26">
        <v>44805</v>
      </c>
      <c r="C24" s="27">
        <v>149137.53179866201</v>
      </c>
      <c r="D24" s="27">
        <v>22783.607745716199</v>
      </c>
      <c r="G24" s="26">
        <v>44805</v>
      </c>
      <c r="H24" s="27">
        <v>44076</v>
      </c>
      <c r="I24" s="27">
        <v>6846</v>
      </c>
      <c r="L24" s="26">
        <v>44805</v>
      </c>
      <c r="M24" s="28">
        <v>3.3836448815378501</v>
      </c>
      <c r="N24" s="28">
        <v>3.3280174913403702</v>
      </c>
    </row>
    <row r="25" spans="2:14" x14ac:dyDescent="0.3">
      <c r="B25" s="26">
        <v>44835</v>
      </c>
      <c r="C25" s="27">
        <v>145738.31574536199</v>
      </c>
      <c r="D25" s="27">
        <v>21559.794606843901</v>
      </c>
      <c r="G25" s="26">
        <v>44835</v>
      </c>
      <c r="H25" s="27">
        <v>44841</v>
      </c>
      <c r="I25" s="27">
        <v>6302</v>
      </c>
      <c r="L25" s="26">
        <v>44835</v>
      </c>
      <c r="M25" s="28">
        <v>3.2501129712843602</v>
      </c>
      <c r="N25" s="28">
        <v>3.4211035555131502</v>
      </c>
    </row>
    <row r="26" spans="2:14" x14ac:dyDescent="0.3">
      <c r="B26" s="26">
        <v>44866</v>
      </c>
      <c r="C26" s="27">
        <v>134824.338831164</v>
      </c>
      <c r="D26" s="27">
        <v>21872.487477790099</v>
      </c>
      <c r="G26" s="26">
        <v>44866</v>
      </c>
      <c r="H26" s="27">
        <v>40716</v>
      </c>
      <c r="I26" s="27">
        <v>6431</v>
      </c>
      <c r="L26" s="26">
        <v>44866</v>
      </c>
      <c r="M26" s="28">
        <v>3.31133556418028</v>
      </c>
      <c r="N26" s="28">
        <v>3.4011020802037102</v>
      </c>
    </row>
    <row r="27" spans="2:14" x14ac:dyDescent="0.3">
      <c r="B27" s="26">
        <v>44896</v>
      </c>
      <c r="C27" s="27">
        <v>152913.96965225801</v>
      </c>
      <c r="D27" s="27">
        <v>42539.179956570697</v>
      </c>
      <c r="G27" s="26">
        <v>44896</v>
      </c>
      <c r="H27" s="27">
        <v>42523</v>
      </c>
      <c r="I27" s="27">
        <v>12004</v>
      </c>
      <c r="L27" s="26">
        <v>44896</v>
      </c>
      <c r="M27" s="28">
        <v>3.5960296698788499</v>
      </c>
      <c r="N27" s="28">
        <v>3.5437504129099202</v>
      </c>
    </row>
    <row r="28" spans="2:14" x14ac:dyDescent="0.3">
      <c r="B28" s="26">
        <v>44927</v>
      </c>
      <c r="C28" s="27">
        <v>138383.11743250399</v>
      </c>
      <c r="D28" s="27">
        <v>70582.987517081099</v>
      </c>
      <c r="G28" s="26">
        <v>44927</v>
      </c>
      <c r="H28" s="27">
        <v>38011</v>
      </c>
      <c r="I28" s="27">
        <v>19655</v>
      </c>
      <c r="L28" s="26">
        <v>44927</v>
      </c>
      <c r="M28" s="28">
        <v>3.6406071251086201</v>
      </c>
      <c r="N28" s="28">
        <v>3.5910957780249899</v>
      </c>
    </row>
    <row r="29" spans="2:14" x14ac:dyDescent="0.3">
      <c r="B29" s="26">
        <v>44958</v>
      </c>
      <c r="C29" s="27">
        <v>123441.442850666</v>
      </c>
      <c r="D29" s="27">
        <v>110001.57587500301</v>
      </c>
      <c r="G29" s="26">
        <v>44958</v>
      </c>
      <c r="H29" s="27">
        <v>33954</v>
      </c>
      <c r="I29" s="27">
        <v>30853</v>
      </c>
      <c r="L29" s="26">
        <v>44958</v>
      </c>
      <c r="M29" s="28">
        <v>3.6355493565019201</v>
      </c>
      <c r="N29" s="28">
        <v>3.5653445653584002</v>
      </c>
    </row>
    <row r="30" spans="2:14" x14ac:dyDescent="0.3">
      <c r="B30" s="26">
        <v>44986</v>
      </c>
      <c r="C30" s="27">
        <v>142873.81510216801</v>
      </c>
      <c r="D30" s="27">
        <v>119665.259891329</v>
      </c>
      <c r="G30" s="26">
        <v>44986</v>
      </c>
      <c r="H30" s="27">
        <v>38643</v>
      </c>
      <c r="I30" s="27">
        <v>33351</v>
      </c>
      <c r="L30" s="26">
        <v>44986</v>
      </c>
      <c r="M30" s="28">
        <v>3.6972754470969602</v>
      </c>
      <c r="N30" s="28">
        <v>3.5880561269925799</v>
      </c>
    </row>
    <row r="31" spans="2:14" x14ac:dyDescent="0.3">
      <c r="B31" s="26">
        <v>45017</v>
      </c>
      <c r="C31" s="27">
        <v>145935.942274765</v>
      </c>
      <c r="D31" s="27">
        <v>98891.746399900498</v>
      </c>
      <c r="G31" s="26">
        <v>45017</v>
      </c>
      <c r="H31" s="27">
        <v>38959</v>
      </c>
      <c r="I31" s="27">
        <v>27559</v>
      </c>
      <c r="L31" s="26">
        <v>45017</v>
      </c>
      <c r="M31" s="28">
        <v>3.7458852197121399</v>
      </c>
      <c r="N31" s="28">
        <v>3.58836483181177</v>
      </c>
    </row>
    <row r="32" spans="2:14" x14ac:dyDescent="0.3">
      <c r="B32" s="26">
        <v>45047</v>
      </c>
      <c r="C32" s="27">
        <v>158119.978394971</v>
      </c>
      <c r="D32" s="27">
        <v>104226.504035089</v>
      </c>
      <c r="G32" s="26">
        <v>45047</v>
      </c>
      <c r="H32" s="27">
        <v>40871</v>
      </c>
      <c r="I32" s="27">
        <v>28941</v>
      </c>
      <c r="L32" s="26">
        <v>45047</v>
      </c>
      <c r="M32" s="28">
        <v>3.8687572703131901</v>
      </c>
      <c r="N32" s="28">
        <v>3.6013442533115301</v>
      </c>
    </row>
    <row r="33" spans="2:14" x14ac:dyDescent="0.3">
      <c r="B33" s="26">
        <v>45078</v>
      </c>
      <c r="C33" s="27">
        <v>187172.214891974</v>
      </c>
      <c r="D33" s="27">
        <v>115852.524787602</v>
      </c>
      <c r="G33" s="26">
        <v>45078</v>
      </c>
      <c r="H33" s="27">
        <v>49174</v>
      </c>
      <c r="I33" s="27">
        <v>32202</v>
      </c>
      <c r="L33" s="26">
        <v>45078</v>
      </c>
      <c r="M33" s="28">
        <v>3.80632478325892</v>
      </c>
      <c r="N33" s="28">
        <v>3.5976810380598101</v>
      </c>
    </row>
    <row r="34" spans="2:14" x14ac:dyDescent="0.3">
      <c r="B34" s="26">
        <v>45108</v>
      </c>
      <c r="C34" s="27">
        <v>196962.33705258</v>
      </c>
      <c r="D34" s="27">
        <v>105867.874618488</v>
      </c>
      <c r="G34" s="26">
        <v>45108</v>
      </c>
      <c r="H34" s="27">
        <v>51425</v>
      </c>
      <c r="I34" s="27">
        <v>29318</v>
      </c>
      <c r="L34" s="26">
        <v>45108</v>
      </c>
      <c r="M34" s="28">
        <v>3.8300891988834098</v>
      </c>
      <c r="N34" s="28">
        <v>3.61101966772932</v>
      </c>
    </row>
    <row r="35" spans="2:14" x14ac:dyDescent="0.3">
      <c r="B35" s="26">
        <v>45139</v>
      </c>
      <c r="C35" s="27">
        <v>182925.07350388</v>
      </c>
      <c r="D35" s="27">
        <v>102500.085323354</v>
      </c>
      <c r="G35" s="26">
        <v>45139</v>
      </c>
      <c r="H35" s="27">
        <v>46606</v>
      </c>
      <c r="I35" s="27">
        <v>28169</v>
      </c>
      <c r="L35" s="26">
        <v>45139</v>
      </c>
      <c r="M35" s="28">
        <v>3.92492540668326</v>
      </c>
      <c r="N35" s="28">
        <v>3.6387548483564802</v>
      </c>
    </row>
    <row r="36" spans="2:14" x14ac:dyDescent="0.3">
      <c r="B36" s="26">
        <v>45170</v>
      </c>
      <c r="C36" s="27">
        <v>182794.79591670699</v>
      </c>
      <c r="D36" s="27">
        <v>104167.050291589</v>
      </c>
      <c r="G36" s="26">
        <v>45170</v>
      </c>
      <c r="H36" s="27">
        <v>46657</v>
      </c>
      <c r="I36" s="27">
        <v>28465</v>
      </c>
      <c r="L36" s="26">
        <v>45170</v>
      </c>
      <c r="M36" s="28">
        <v>3.9178428942432499</v>
      </c>
      <c r="N36" s="28">
        <v>3.6594783169362102</v>
      </c>
    </row>
    <row r="37" spans="2:14" x14ac:dyDescent="0.3">
      <c r="B37" s="26">
        <v>45200</v>
      </c>
      <c r="C37" s="27">
        <v>167479.73920489001</v>
      </c>
      <c r="D37" s="27">
        <v>100728.30374651399</v>
      </c>
      <c r="G37" s="26">
        <v>45200</v>
      </c>
      <c r="H37" s="27">
        <v>43895</v>
      </c>
      <c r="I37" s="27">
        <v>27021</v>
      </c>
      <c r="L37" s="26">
        <v>45200</v>
      </c>
      <c r="M37" s="28">
        <v>3.8154627908620502</v>
      </c>
      <c r="N37" s="28">
        <v>3.7277785332339199</v>
      </c>
    </row>
    <row r="38" spans="2:14" x14ac:dyDescent="0.3">
      <c r="B38" s="26">
        <v>45231</v>
      </c>
      <c r="C38" s="27">
        <v>172901.04804448001</v>
      </c>
      <c r="D38" s="27">
        <v>129166.742623094</v>
      </c>
      <c r="G38" s="26">
        <v>45231</v>
      </c>
      <c r="H38" s="27">
        <v>43701</v>
      </c>
      <c r="I38" s="27">
        <v>34557</v>
      </c>
      <c r="L38" s="26">
        <v>45231</v>
      </c>
      <c r="M38" s="28">
        <v>3.9564551851097298</v>
      </c>
      <c r="N38" s="28">
        <v>3.7377880783370601</v>
      </c>
    </row>
    <row r="39" spans="2:14" x14ac:dyDescent="0.3">
      <c r="B39" s="26">
        <v>45261</v>
      </c>
      <c r="C39" s="27">
        <v>176190.962354608</v>
      </c>
      <c r="D39" s="27">
        <v>109958.348096004</v>
      </c>
      <c r="G39" s="26">
        <v>45261</v>
      </c>
      <c r="H39" s="27">
        <v>44554</v>
      </c>
      <c r="I39" s="27">
        <v>28999</v>
      </c>
      <c r="L39" s="26">
        <v>45261</v>
      </c>
      <c r="M39" s="28">
        <v>3.95454869045671</v>
      </c>
      <c r="N39" s="28">
        <v>3.7917979273769302</v>
      </c>
    </row>
    <row r="58" spans="2:14" x14ac:dyDescent="0.3">
      <c r="B58" s="29" t="s">
        <v>10</v>
      </c>
      <c r="C58" s="30" t="s">
        <v>171</v>
      </c>
      <c r="D58" s="30" t="s">
        <v>199</v>
      </c>
      <c r="G58" s="29" t="s">
        <v>10</v>
      </c>
      <c r="H58" s="30" t="s">
        <v>195</v>
      </c>
      <c r="I58" s="30" t="s">
        <v>200</v>
      </c>
      <c r="L58" s="29" t="s">
        <v>10</v>
      </c>
      <c r="M58" s="30" t="s">
        <v>173</v>
      </c>
      <c r="N58" s="30" t="s">
        <v>176</v>
      </c>
    </row>
    <row r="59" spans="2:14" x14ac:dyDescent="0.3">
      <c r="B59" s="31" t="s">
        <v>12</v>
      </c>
      <c r="C59" s="32">
        <v>1362019.9071875385</v>
      </c>
      <c r="D59" s="32">
        <v>177641.13509935036</v>
      </c>
      <c r="G59" s="31" t="s">
        <v>12</v>
      </c>
      <c r="H59" s="30">
        <v>424780</v>
      </c>
      <c r="I59" s="30">
        <v>58028</v>
      </c>
      <c r="L59" s="31" t="s">
        <v>12</v>
      </c>
      <c r="M59" s="33">
        <v>3.203974193857583</v>
      </c>
      <c r="N59" s="33">
        <v>3.0449156260106016</v>
      </c>
    </row>
    <row r="60" spans="2:14" x14ac:dyDescent="0.3">
      <c r="B60" s="31" t="s">
        <v>13</v>
      </c>
      <c r="C60" s="32">
        <v>1626565.0242784692</v>
      </c>
      <c r="D60" s="32">
        <v>275732.94389401382</v>
      </c>
      <c r="G60" s="31" t="s">
        <v>13</v>
      </c>
      <c r="H60" s="30">
        <v>496578</v>
      </c>
      <c r="I60" s="30">
        <v>84829</v>
      </c>
      <c r="L60" s="31" t="s">
        <v>13</v>
      </c>
      <c r="M60" s="33">
        <v>3.2722603609939003</v>
      </c>
      <c r="N60" s="33">
        <v>3.2266057727196862</v>
      </c>
    </row>
    <row r="61" spans="2:14" x14ac:dyDescent="0.3">
      <c r="B61" s="31" t="s">
        <v>14</v>
      </c>
      <c r="C61" s="32">
        <v>1975180.4670241931</v>
      </c>
      <c r="D61" s="32">
        <v>1271609.0032050477</v>
      </c>
      <c r="G61" s="31" t="s">
        <v>14</v>
      </c>
      <c r="H61" s="30">
        <v>516450</v>
      </c>
      <c r="I61" s="30">
        <v>349090</v>
      </c>
      <c r="L61" s="31" t="s">
        <v>14</v>
      </c>
      <c r="M61" s="33">
        <v>3.8161436140191802</v>
      </c>
      <c r="N61" s="33">
        <v>3.6415419971274177</v>
      </c>
    </row>
    <row r="62" spans="2:14" x14ac:dyDescent="0.3">
      <c r="B62" s="31" t="s">
        <v>11</v>
      </c>
      <c r="C62" s="32">
        <v>4963765.3984902008</v>
      </c>
      <c r="D62" s="32">
        <v>1724983.0821984119</v>
      </c>
      <c r="G62" s="31" t="s">
        <v>11</v>
      </c>
      <c r="H62" s="30">
        <v>1437808</v>
      </c>
      <c r="I62" s="30">
        <v>491947</v>
      </c>
      <c r="L62" s="31" t="s">
        <v>11</v>
      </c>
      <c r="M62" s="33">
        <v>3.4307927229568875</v>
      </c>
      <c r="N62" s="33">
        <v>3.3043544652859018</v>
      </c>
    </row>
    <row r="65" spans="2:14" x14ac:dyDescent="0.3">
      <c r="B65" s="29" t="s">
        <v>10</v>
      </c>
      <c r="C65" s="30" t="s">
        <v>196</v>
      </c>
      <c r="D65" s="30" t="s">
        <v>174</v>
      </c>
      <c r="G65" s="29" t="s">
        <v>10</v>
      </c>
      <c r="H65" s="30" t="s">
        <v>197</v>
      </c>
      <c r="I65" s="30" t="s">
        <v>201</v>
      </c>
      <c r="L65" s="279" t="s">
        <v>31</v>
      </c>
      <c r="M65" s="279"/>
      <c r="N65" s="279"/>
    </row>
    <row r="66" spans="2:14" x14ac:dyDescent="0.3">
      <c r="B66" s="31" t="s">
        <v>12</v>
      </c>
      <c r="C66" s="32">
        <v>113501.65893229487</v>
      </c>
      <c r="D66" s="32">
        <v>14803.427924945863</v>
      </c>
      <c r="G66" s="31" t="s">
        <v>12</v>
      </c>
      <c r="H66" s="32">
        <v>35398.333333333336</v>
      </c>
      <c r="I66" s="32">
        <v>4835.666666666667</v>
      </c>
      <c r="L66" s="16" t="s">
        <v>17</v>
      </c>
      <c r="M66" s="5" t="s">
        <v>136</v>
      </c>
      <c r="N66" s="5" t="s">
        <v>141</v>
      </c>
    </row>
    <row r="67" spans="2:14" x14ac:dyDescent="0.3">
      <c r="B67" s="31" t="s">
        <v>13</v>
      </c>
      <c r="C67" s="32">
        <v>135547.08535653909</v>
      </c>
      <c r="D67" s="32">
        <v>22977.745324501153</v>
      </c>
      <c r="G67" s="31" t="s">
        <v>13</v>
      </c>
      <c r="H67" s="32">
        <v>41381.5</v>
      </c>
      <c r="I67" s="32">
        <v>7069.083333333333</v>
      </c>
      <c r="L67" s="30">
        <v>2021</v>
      </c>
      <c r="M67" s="33">
        <v>3.203974193857583</v>
      </c>
      <c r="N67" s="33">
        <v>3.0449156260106016</v>
      </c>
    </row>
    <row r="68" spans="2:14" x14ac:dyDescent="0.3">
      <c r="B68" s="31" t="s">
        <v>14</v>
      </c>
      <c r="C68" s="32">
        <v>164598.3722520161</v>
      </c>
      <c r="D68" s="32">
        <v>105967.41693375398</v>
      </c>
      <c r="G68" s="31" t="s">
        <v>14</v>
      </c>
      <c r="H68" s="32">
        <v>43037.5</v>
      </c>
      <c r="I68" s="32">
        <v>29090.833333333332</v>
      </c>
      <c r="L68" s="30">
        <v>2022</v>
      </c>
      <c r="M68" s="33">
        <v>3.2722603609939003</v>
      </c>
      <c r="N68" s="33">
        <v>3.2266057727196862</v>
      </c>
    </row>
    <row r="69" spans="2:14" x14ac:dyDescent="0.3">
      <c r="B69" s="31" t="s">
        <v>11</v>
      </c>
      <c r="C69" s="32">
        <v>137882.37218028336</v>
      </c>
      <c r="D69" s="32">
        <v>47916.196727733659</v>
      </c>
      <c r="G69" s="31" t="s">
        <v>11</v>
      </c>
      <c r="H69" s="32">
        <v>39939.111111111109</v>
      </c>
      <c r="I69" s="32">
        <v>13665.194444444445</v>
      </c>
      <c r="L69" s="30">
        <v>2023</v>
      </c>
      <c r="M69" s="33">
        <v>3.8161436140191802</v>
      </c>
      <c r="N69" s="33">
        <v>3.6415419971274177</v>
      </c>
    </row>
    <row r="73" spans="2:14" x14ac:dyDescent="0.3">
      <c r="B73" s="285" t="s">
        <v>25</v>
      </c>
      <c r="C73" s="285"/>
      <c r="D73" s="285"/>
      <c r="E73" s="285"/>
      <c r="F73" s="34"/>
      <c r="G73" s="285" t="s">
        <v>26</v>
      </c>
      <c r="H73" s="285"/>
      <c r="I73" s="285"/>
      <c r="J73" s="285"/>
    </row>
    <row r="74" spans="2:14" x14ac:dyDescent="0.3">
      <c r="B74" s="16" t="s">
        <v>17</v>
      </c>
      <c r="C74" s="16" t="s">
        <v>136</v>
      </c>
      <c r="D74" s="16" t="s">
        <v>141</v>
      </c>
      <c r="E74" s="16" t="s">
        <v>18</v>
      </c>
      <c r="F74" s="35"/>
      <c r="G74" s="16" t="s">
        <v>17</v>
      </c>
      <c r="H74" s="16" t="s">
        <v>136</v>
      </c>
      <c r="I74" s="16" t="s">
        <v>141</v>
      </c>
      <c r="J74" s="16" t="s">
        <v>18</v>
      </c>
    </row>
    <row r="75" spans="2:14" x14ac:dyDescent="0.3">
      <c r="B75" s="30">
        <v>2021</v>
      </c>
      <c r="C75" s="32">
        <v>1362019.9071875385</v>
      </c>
      <c r="D75" s="32">
        <v>177641.13509935036</v>
      </c>
      <c r="E75" s="32">
        <f>SUM(C75:D75)</f>
        <v>1539661.0422868887</v>
      </c>
      <c r="G75" s="30">
        <v>2021</v>
      </c>
      <c r="H75" s="127">
        <v>424780</v>
      </c>
      <c r="I75" s="127">
        <v>58028</v>
      </c>
      <c r="J75" s="127">
        <f>SUM(H75:I75)</f>
        <v>482808</v>
      </c>
    </row>
    <row r="76" spans="2:14" x14ac:dyDescent="0.3">
      <c r="B76" s="30">
        <v>2022</v>
      </c>
      <c r="C76" s="32">
        <v>1626565.0242784692</v>
      </c>
      <c r="D76" s="32">
        <v>275732.94389401382</v>
      </c>
      <c r="E76" s="32">
        <f t="shared" ref="E76:E77" si="0">SUM(C76:D76)</f>
        <v>1902297.9681724829</v>
      </c>
      <c r="G76" s="30">
        <v>2022</v>
      </c>
      <c r="H76" s="127">
        <v>496578</v>
      </c>
      <c r="I76" s="127">
        <v>84829</v>
      </c>
      <c r="J76" s="127">
        <f t="shared" ref="J76:J77" si="1">SUM(H76:I76)</f>
        <v>581407</v>
      </c>
    </row>
    <row r="77" spans="2:14" x14ac:dyDescent="0.3">
      <c r="B77" s="30">
        <v>2023</v>
      </c>
      <c r="C77" s="32">
        <v>1975180.4670241931</v>
      </c>
      <c r="D77" s="32">
        <v>1271609.0032050477</v>
      </c>
      <c r="E77" s="32">
        <f t="shared" si="0"/>
        <v>3246789.4702292411</v>
      </c>
      <c r="G77" s="37">
        <v>2023</v>
      </c>
      <c r="H77" s="128">
        <v>516450</v>
      </c>
      <c r="I77" s="128">
        <v>349090</v>
      </c>
      <c r="J77" s="127">
        <f t="shared" si="1"/>
        <v>865540</v>
      </c>
    </row>
    <row r="78" spans="2:14" x14ac:dyDescent="0.3">
      <c r="B78" s="6" t="s">
        <v>18</v>
      </c>
      <c r="C78" s="32">
        <f>SUM(C75:C77)</f>
        <v>4963765.3984902008</v>
      </c>
      <c r="D78" s="32">
        <f t="shared" ref="D78:E78" si="2">SUM(D75:D77)</f>
        <v>1724983.0821984119</v>
      </c>
      <c r="E78" s="32">
        <f t="shared" si="2"/>
        <v>6688748.4806886129</v>
      </c>
      <c r="G78" s="6" t="s">
        <v>18</v>
      </c>
      <c r="H78" s="127">
        <f>SUM(H75:H77)</f>
        <v>1437808</v>
      </c>
      <c r="I78" s="127">
        <f t="shared" ref="I78:J78" si="3">SUM(I75:I77)</f>
        <v>491947</v>
      </c>
      <c r="J78" s="127">
        <f t="shared" si="3"/>
        <v>1929755</v>
      </c>
    </row>
    <row r="81" spans="2:10" x14ac:dyDescent="0.3">
      <c r="B81" s="285" t="s">
        <v>27</v>
      </c>
      <c r="C81" s="285"/>
      <c r="D81" s="285"/>
      <c r="E81" s="285"/>
      <c r="G81" s="285" t="s">
        <v>28</v>
      </c>
      <c r="H81" s="285"/>
      <c r="I81" s="285"/>
      <c r="J81" s="285"/>
    </row>
    <row r="82" spans="2:10" x14ac:dyDescent="0.3">
      <c r="B82" s="16" t="s">
        <v>17</v>
      </c>
      <c r="C82" s="16" t="s">
        <v>136</v>
      </c>
      <c r="D82" s="16" t="s">
        <v>141</v>
      </c>
      <c r="E82" s="16" t="s">
        <v>18</v>
      </c>
      <c r="G82" s="16" t="s">
        <v>17</v>
      </c>
      <c r="H82" s="16" t="s">
        <v>136</v>
      </c>
      <c r="I82" s="16" t="s">
        <v>141</v>
      </c>
      <c r="J82" s="16" t="s">
        <v>18</v>
      </c>
    </row>
    <row r="83" spans="2:10" x14ac:dyDescent="0.3">
      <c r="B83" s="30">
        <v>2021</v>
      </c>
      <c r="C83" s="38">
        <f>C75/$E$75</f>
        <v>0.8846232188641362</v>
      </c>
      <c r="D83" s="38">
        <f>D75/$E$75</f>
        <v>0.11537678113586385</v>
      </c>
      <c r="E83" s="38">
        <f>SUM(C83:D83)</f>
        <v>1</v>
      </c>
      <c r="G83" s="30">
        <v>2021</v>
      </c>
      <c r="H83" s="38">
        <f>H75/$J$75</f>
        <v>0.87981143643021653</v>
      </c>
      <c r="I83" s="38">
        <f>I75/$J$75</f>
        <v>0.12018856356978343</v>
      </c>
      <c r="J83" s="38">
        <f>SUM(H83:I83)</f>
        <v>1</v>
      </c>
    </row>
    <row r="84" spans="2:10" x14ac:dyDescent="0.3">
      <c r="B84" s="30">
        <v>2022</v>
      </c>
      <c r="C84" s="38">
        <f>C76/$E$76</f>
        <v>0.85505270546080259</v>
      </c>
      <c r="D84" s="38">
        <f>D76/$E$76</f>
        <v>0.1449472945391975</v>
      </c>
      <c r="E84" s="38">
        <f t="shared" ref="E84:E85" si="4">SUM(C84:D84)</f>
        <v>1</v>
      </c>
      <c r="G84" s="30">
        <v>2022</v>
      </c>
      <c r="H84" s="38">
        <f>H76/$J$76</f>
        <v>0.85409704389524033</v>
      </c>
      <c r="I84" s="38">
        <f>I76/$J$76</f>
        <v>0.14590295610475967</v>
      </c>
      <c r="J84" s="38">
        <f t="shared" ref="J84:J85" si="5">SUM(H84:I84)</f>
        <v>1</v>
      </c>
    </row>
    <row r="85" spans="2:10" x14ac:dyDescent="0.3">
      <c r="B85" s="30">
        <v>2023</v>
      </c>
      <c r="C85" s="38">
        <f>C77/$E$77</f>
        <v>0.60834879659897834</v>
      </c>
      <c r="D85" s="38">
        <f>D77/$E$77</f>
        <v>0.39165120340102161</v>
      </c>
      <c r="E85" s="38">
        <f t="shared" si="4"/>
        <v>1</v>
      </c>
      <c r="G85" s="30">
        <v>2023</v>
      </c>
      <c r="H85" s="38">
        <f>H77/$J$77</f>
        <v>0.59667952954225112</v>
      </c>
      <c r="I85" s="38">
        <f>I77/$J$77</f>
        <v>0.40332047045774894</v>
      </c>
      <c r="J85" s="38">
        <f t="shared" si="5"/>
        <v>1</v>
      </c>
    </row>
    <row r="86" spans="2:10" x14ac:dyDescent="0.3">
      <c r="B86" s="7"/>
      <c r="G86" s="7"/>
    </row>
    <row r="88" spans="2:10" x14ac:dyDescent="0.3">
      <c r="B88" s="285" t="s">
        <v>29</v>
      </c>
      <c r="C88" s="285"/>
      <c r="D88" s="285"/>
      <c r="E88" s="34"/>
      <c r="G88" s="285" t="s">
        <v>30</v>
      </c>
      <c r="H88" s="285"/>
      <c r="I88" s="285"/>
      <c r="J88" s="34"/>
    </row>
    <row r="89" spans="2:10" x14ac:dyDescent="0.3">
      <c r="B89" s="16" t="s">
        <v>17</v>
      </c>
      <c r="C89" s="16" t="s">
        <v>136</v>
      </c>
      <c r="D89" s="16" t="s">
        <v>141</v>
      </c>
      <c r="E89" s="35"/>
      <c r="G89" s="16" t="s">
        <v>17</v>
      </c>
      <c r="H89" s="16" t="s">
        <v>136</v>
      </c>
      <c r="I89" s="16" t="s">
        <v>141</v>
      </c>
      <c r="J89" s="35"/>
    </row>
    <row r="90" spans="2:10" x14ac:dyDescent="0.3">
      <c r="B90" s="40">
        <v>2021</v>
      </c>
      <c r="C90" s="41">
        <v>113501.65893229487</v>
      </c>
      <c r="D90" s="41">
        <v>14803.427924945863</v>
      </c>
      <c r="E90" s="36"/>
      <c r="G90" s="40">
        <v>2021</v>
      </c>
      <c r="H90" s="127">
        <v>35398.333333333336</v>
      </c>
      <c r="I90" s="127">
        <v>4835.666666666667</v>
      </c>
    </row>
    <row r="91" spans="2:10" x14ac:dyDescent="0.3">
      <c r="B91" s="39">
        <v>2022</v>
      </c>
      <c r="C91" s="32">
        <v>135547.08535653909</v>
      </c>
      <c r="D91" s="32">
        <v>22977.745324501153</v>
      </c>
      <c r="E91" s="36"/>
      <c r="G91" s="39">
        <v>2022</v>
      </c>
      <c r="H91" s="127">
        <v>41381.5</v>
      </c>
      <c r="I91" s="127">
        <v>7069.083333333333</v>
      </c>
    </row>
    <row r="92" spans="2:10" x14ac:dyDescent="0.3">
      <c r="B92" s="39">
        <v>2023</v>
      </c>
      <c r="C92" s="32">
        <v>164598.3722520161</v>
      </c>
      <c r="D92" s="32">
        <v>105967.41693375398</v>
      </c>
      <c r="E92" s="36"/>
      <c r="G92" s="39">
        <v>2023</v>
      </c>
      <c r="H92" s="127">
        <v>43037.5</v>
      </c>
      <c r="I92" s="127">
        <v>29090.833333333332</v>
      </c>
    </row>
    <row r="93" spans="2:10" x14ac:dyDescent="0.3">
      <c r="B93" s="42"/>
      <c r="C93" s="43"/>
      <c r="D93" s="43"/>
    </row>
  </sheetData>
  <mergeCells count="10">
    <mergeCell ref="L2:N2"/>
    <mergeCell ref="L65:N65"/>
    <mergeCell ref="B73:E73"/>
    <mergeCell ref="G73:J73"/>
    <mergeCell ref="G88:I88"/>
    <mergeCell ref="B88:D88"/>
    <mergeCell ref="B81:E81"/>
    <mergeCell ref="G81:J81"/>
    <mergeCell ref="B2:D2"/>
    <mergeCell ref="G2:I2"/>
  </mergeCells>
  <hyperlinks>
    <hyperlink ref="A1" location="Index!A1" display="Back to index" xr:uid="{49AFEA02-7FB1-47F9-B573-7417B3BD9F9F}"/>
  </hyperlinks>
  <pageMargins left="0.7" right="0.7" top="0.75" bottom="0.75" header="0.3" footer="0.3"/>
  <ignoredErrors>
    <ignoredError sqref="E75:E77 J75:J77" formulaRange="1"/>
  </ignoredErrors>
  <drawing r:id="rId6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70888-FD5D-4793-B8BF-5D2D6B3BDAAB}">
  <dimension ref="A1:T139"/>
  <sheetViews>
    <sheetView topLeftCell="A48" workbookViewId="0">
      <selection activeCell="M61" sqref="M61:T61"/>
    </sheetView>
  </sheetViews>
  <sheetFormatPr defaultRowHeight="14.4" x14ac:dyDescent="0.3"/>
  <cols>
    <col min="1" max="1" width="8.88671875" style="101"/>
    <col min="2" max="2" width="12.44140625" style="101" bestFit="1" customWidth="1"/>
    <col min="3" max="3" width="34.88671875" style="101" bestFit="1" customWidth="1"/>
    <col min="4" max="4" width="20.5546875" style="101" customWidth="1"/>
    <col min="5" max="5" width="24.5546875" style="101" customWidth="1"/>
    <col min="6" max="6" width="20.77734375" style="101" customWidth="1"/>
    <col min="7" max="7" width="11.88671875" style="101" customWidth="1"/>
    <col min="8" max="8" width="8.88671875" style="101"/>
    <col min="9" max="9" width="12.44140625" style="101" bestFit="1" customWidth="1"/>
    <col min="10" max="10" width="36.109375" style="101" bestFit="1" customWidth="1"/>
    <col min="11" max="11" width="32.44140625" style="101" bestFit="1" customWidth="1"/>
    <col min="12" max="12" width="17.109375" style="101" customWidth="1"/>
    <col min="13" max="16384" width="8.88671875" style="101"/>
  </cols>
  <sheetData>
    <row r="1" spans="1:13" x14ac:dyDescent="0.3">
      <c r="A1" s="68" t="s">
        <v>55</v>
      </c>
    </row>
    <row r="2" spans="1:13" x14ac:dyDescent="0.3">
      <c r="B2" s="279" t="s">
        <v>37</v>
      </c>
      <c r="C2" s="279"/>
      <c r="D2" s="279"/>
      <c r="E2" s="279"/>
      <c r="F2" s="279"/>
      <c r="G2" s="279"/>
      <c r="I2" s="279" t="s">
        <v>38</v>
      </c>
      <c r="J2" s="279"/>
      <c r="K2" s="279"/>
      <c r="L2" s="279"/>
      <c r="M2" s="7"/>
    </row>
    <row r="3" spans="1:13" ht="28.8" x14ac:dyDescent="0.3">
      <c r="B3" s="10" t="s">
        <v>5</v>
      </c>
      <c r="C3" s="10" t="s">
        <v>146</v>
      </c>
      <c r="D3" s="10" t="s">
        <v>148</v>
      </c>
      <c r="E3" s="10" t="s">
        <v>149</v>
      </c>
      <c r="F3" s="10" t="s">
        <v>150</v>
      </c>
      <c r="G3" s="6" t="s">
        <v>57</v>
      </c>
      <c r="I3" s="1" t="s">
        <v>5</v>
      </c>
      <c r="J3" s="1" t="s">
        <v>202</v>
      </c>
      <c r="K3" s="1" t="s">
        <v>208</v>
      </c>
      <c r="L3" s="1" t="s">
        <v>215</v>
      </c>
      <c r="M3" s="51"/>
    </row>
    <row r="4" spans="1:13" x14ac:dyDescent="0.3">
      <c r="B4" s="107">
        <v>44197</v>
      </c>
      <c r="C4" s="129" t="s">
        <v>3</v>
      </c>
      <c r="D4" s="130" t="s">
        <v>3</v>
      </c>
      <c r="E4" s="130" t="s">
        <v>3</v>
      </c>
      <c r="F4" s="130" t="s">
        <v>3</v>
      </c>
      <c r="G4" s="130" t="s">
        <v>3</v>
      </c>
      <c r="I4" s="107">
        <v>44197</v>
      </c>
      <c r="J4" s="112">
        <v>2.6431538171323599</v>
      </c>
      <c r="K4" s="130" t="s">
        <v>3</v>
      </c>
      <c r="L4" s="112" t="s">
        <v>3</v>
      </c>
    </row>
    <row r="5" spans="1:13" x14ac:dyDescent="0.3">
      <c r="B5" s="107">
        <v>44228</v>
      </c>
      <c r="C5" s="129" t="s">
        <v>3</v>
      </c>
      <c r="D5" s="130" t="s">
        <v>3</v>
      </c>
      <c r="E5" s="130" t="s">
        <v>3</v>
      </c>
      <c r="F5" s="130" t="s">
        <v>3</v>
      </c>
      <c r="G5" s="130" t="s">
        <v>3</v>
      </c>
      <c r="I5" s="107">
        <v>44228</v>
      </c>
      <c r="J5" s="112">
        <v>2.51789274221571</v>
      </c>
      <c r="K5" s="130" t="s">
        <v>3</v>
      </c>
      <c r="L5" s="112" t="s">
        <v>3</v>
      </c>
    </row>
    <row r="6" spans="1:13" x14ac:dyDescent="0.3">
      <c r="B6" s="107">
        <v>44256</v>
      </c>
      <c r="C6" s="129" t="s">
        <v>3</v>
      </c>
      <c r="D6" s="130" t="s">
        <v>3</v>
      </c>
      <c r="E6" s="130" t="s">
        <v>3</v>
      </c>
      <c r="F6" s="130" t="s">
        <v>3</v>
      </c>
      <c r="G6" s="130" t="s">
        <v>3</v>
      </c>
      <c r="I6" s="107">
        <v>44256</v>
      </c>
      <c r="J6" s="112">
        <v>2.4823244864580398</v>
      </c>
      <c r="K6" s="130" t="s">
        <v>3</v>
      </c>
      <c r="L6" s="112" t="s">
        <v>3</v>
      </c>
    </row>
    <row r="7" spans="1:13" x14ac:dyDescent="0.3">
      <c r="B7" s="107">
        <v>44287</v>
      </c>
      <c r="C7" s="129" t="s">
        <v>3</v>
      </c>
      <c r="D7" s="130" t="s">
        <v>3</v>
      </c>
      <c r="E7" s="130" t="s">
        <v>3</v>
      </c>
      <c r="F7" s="130" t="s">
        <v>3</v>
      </c>
      <c r="G7" s="130" t="s">
        <v>3</v>
      </c>
      <c r="I7" s="107">
        <v>44287</v>
      </c>
      <c r="J7" s="112">
        <v>2.5319311557767001</v>
      </c>
      <c r="K7" s="130" t="s">
        <v>3</v>
      </c>
      <c r="L7" s="112" t="s">
        <v>3</v>
      </c>
    </row>
    <row r="8" spans="1:13" x14ac:dyDescent="0.3">
      <c r="B8" s="107">
        <v>44317</v>
      </c>
      <c r="C8" s="129" t="s">
        <v>3</v>
      </c>
      <c r="D8" s="130" t="s">
        <v>3</v>
      </c>
      <c r="E8" s="130" t="s">
        <v>3</v>
      </c>
      <c r="F8" s="130" t="s">
        <v>3</v>
      </c>
      <c r="G8" s="130" t="s">
        <v>3</v>
      </c>
      <c r="I8" s="107">
        <v>44317</v>
      </c>
      <c r="J8" s="112">
        <v>2.5782427773505101</v>
      </c>
      <c r="K8" s="130" t="s">
        <v>3</v>
      </c>
      <c r="L8" s="112" t="s">
        <v>3</v>
      </c>
    </row>
    <row r="9" spans="1:13" x14ac:dyDescent="0.3">
      <c r="B9" s="107">
        <v>44348</v>
      </c>
      <c r="C9" s="129" t="s">
        <v>3</v>
      </c>
      <c r="D9" s="130" t="s">
        <v>3</v>
      </c>
      <c r="E9" s="130" t="s">
        <v>3</v>
      </c>
      <c r="F9" s="130" t="s">
        <v>3</v>
      </c>
      <c r="G9" s="130" t="s">
        <v>3</v>
      </c>
      <c r="I9" s="107">
        <v>44348</v>
      </c>
      <c r="J9" s="112">
        <v>2.7324590552195098</v>
      </c>
      <c r="K9" s="130" t="s">
        <v>3</v>
      </c>
      <c r="L9" s="112" t="s">
        <v>3</v>
      </c>
    </row>
    <row r="10" spans="1:13" x14ac:dyDescent="0.3">
      <c r="B10" s="107">
        <v>44378</v>
      </c>
      <c r="C10" s="129" t="s">
        <v>3</v>
      </c>
      <c r="D10" s="130" t="s">
        <v>3</v>
      </c>
      <c r="E10" s="130" t="s">
        <v>3</v>
      </c>
      <c r="F10" s="130" t="s">
        <v>3</v>
      </c>
      <c r="G10" s="130" t="s">
        <v>3</v>
      </c>
      <c r="I10" s="107">
        <v>44378</v>
      </c>
      <c r="J10" s="112">
        <v>2.78575115749913</v>
      </c>
      <c r="K10" s="130" t="s">
        <v>3</v>
      </c>
      <c r="L10" s="112" t="s">
        <v>3</v>
      </c>
    </row>
    <row r="11" spans="1:13" x14ac:dyDescent="0.3">
      <c r="B11" s="107">
        <v>44409</v>
      </c>
      <c r="C11" s="129" t="s">
        <v>3</v>
      </c>
      <c r="D11" s="130" t="s">
        <v>3</v>
      </c>
      <c r="E11" s="130" t="s">
        <v>3</v>
      </c>
      <c r="F11" s="130" t="s">
        <v>3</v>
      </c>
      <c r="G11" s="130" t="s">
        <v>3</v>
      </c>
      <c r="I11" s="107">
        <v>44409</v>
      </c>
      <c r="J11" s="112">
        <v>2.7104955294035502</v>
      </c>
      <c r="K11" s="130" t="s">
        <v>3</v>
      </c>
      <c r="L11" s="112" t="s">
        <v>3</v>
      </c>
    </row>
    <row r="12" spans="1:13" x14ac:dyDescent="0.3">
      <c r="B12" s="107">
        <v>44440</v>
      </c>
      <c r="C12" s="129" t="s">
        <v>3</v>
      </c>
      <c r="D12" s="130" t="s">
        <v>3</v>
      </c>
      <c r="E12" s="130" t="s">
        <v>3</v>
      </c>
      <c r="F12" s="130" t="s">
        <v>3</v>
      </c>
      <c r="G12" s="130" t="s">
        <v>3</v>
      </c>
      <c r="I12" s="107">
        <v>44440</v>
      </c>
      <c r="J12" s="112">
        <v>2.7431137445728999</v>
      </c>
      <c r="K12" s="130" t="s">
        <v>3</v>
      </c>
      <c r="L12" s="112" t="s">
        <v>3</v>
      </c>
    </row>
    <row r="13" spans="1:13" x14ac:dyDescent="0.3">
      <c r="B13" s="107">
        <v>44470</v>
      </c>
      <c r="C13" s="129" t="s">
        <v>3</v>
      </c>
      <c r="D13" s="130" t="s">
        <v>3</v>
      </c>
      <c r="E13" s="130" t="s">
        <v>3</v>
      </c>
      <c r="F13" s="130" t="s">
        <v>3</v>
      </c>
      <c r="G13" s="130" t="s">
        <v>3</v>
      </c>
      <c r="I13" s="107">
        <v>44470</v>
      </c>
      <c r="J13" s="112">
        <v>2.6512888913372099</v>
      </c>
      <c r="K13" s="130" t="s">
        <v>3</v>
      </c>
      <c r="L13" s="112" t="s">
        <v>3</v>
      </c>
    </row>
    <row r="14" spans="1:13" x14ac:dyDescent="0.3">
      <c r="B14" s="107">
        <v>44501</v>
      </c>
      <c r="C14" s="129" t="s">
        <v>3</v>
      </c>
      <c r="D14" s="130" t="s">
        <v>3</v>
      </c>
      <c r="E14" s="130" t="s">
        <v>3</v>
      </c>
      <c r="F14" s="130" t="s">
        <v>3</v>
      </c>
      <c r="G14" s="130" t="s">
        <v>3</v>
      </c>
      <c r="I14" s="107">
        <v>44501</v>
      </c>
      <c r="J14" s="112">
        <v>2.6791091139221499</v>
      </c>
      <c r="K14" s="130" t="s">
        <v>3</v>
      </c>
      <c r="L14" s="112" t="s">
        <v>3</v>
      </c>
    </row>
    <row r="15" spans="1:13" x14ac:dyDescent="0.3">
      <c r="B15" s="107">
        <v>44531</v>
      </c>
      <c r="C15" s="129" t="s">
        <v>3</v>
      </c>
      <c r="D15" s="130" t="s">
        <v>3</v>
      </c>
      <c r="E15" s="130" t="s">
        <v>3</v>
      </c>
      <c r="F15" s="130" t="s">
        <v>3</v>
      </c>
      <c r="G15" s="130" t="s">
        <v>3</v>
      </c>
      <c r="I15" s="107">
        <v>44531</v>
      </c>
      <c r="J15" s="112">
        <v>2.5999411994340602</v>
      </c>
      <c r="K15" s="130" t="s">
        <v>3</v>
      </c>
      <c r="L15" s="112" t="s">
        <v>3</v>
      </c>
    </row>
    <row r="16" spans="1:13" x14ac:dyDescent="0.3">
      <c r="B16" s="107">
        <v>44562</v>
      </c>
      <c r="C16" s="129">
        <v>0.08</v>
      </c>
      <c r="D16" s="129">
        <v>0.2</v>
      </c>
      <c r="E16" s="129">
        <v>0.14000000000000001</v>
      </c>
      <c r="F16" s="129">
        <v>0.06</v>
      </c>
      <c r="G16" s="131">
        <f t="shared" ref="G16:G39" si="0">1 - SUM(C16:F16)</f>
        <v>0.52</v>
      </c>
      <c r="I16" s="107">
        <v>44562</v>
      </c>
      <c r="J16" s="112">
        <v>2.4944334839264402</v>
      </c>
      <c r="K16" s="130">
        <v>5.8353559870550162</v>
      </c>
      <c r="L16" s="112">
        <v>7.6686893203883493</v>
      </c>
    </row>
    <row r="17" spans="2:12" x14ac:dyDescent="0.3">
      <c r="B17" s="107">
        <v>44593</v>
      </c>
      <c r="C17" s="129">
        <v>0.08</v>
      </c>
      <c r="D17" s="129">
        <v>0.2</v>
      </c>
      <c r="E17" s="129">
        <v>0.14000000000000001</v>
      </c>
      <c r="F17" s="129">
        <v>0.06</v>
      </c>
      <c r="G17" s="131">
        <f t="shared" si="0"/>
        <v>0.52</v>
      </c>
      <c r="I17" s="107">
        <v>44593</v>
      </c>
      <c r="J17" s="112">
        <v>2.5586811498170601</v>
      </c>
      <c r="K17" s="130">
        <v>5.8353559870550162</v>
      </c>
      <c r="L17" s="112">
        <v>7.6686893203883493</v>
      </c>
    </row>
    <row r="18" spans="2:12" x14ac:dyDescent="0.3">
      <c r="B18" s="107">
        <v>44621</v>
      </c>
      <c r="C18" s="129">
        <v>7.0000000000000007E-2</v>
      </c>
      <c r="D18" s="129">
        <v>0.19</v>
      </c>
      <c r="E18" s="129">
        <v>0.14000000000000001</v>
      </c>
      <c r="F18" s="129">
        <v>0.06</v>
      </c>
      <c r="G18" s="131">
        <f t="shared" si="0"/>
        <v>0.54</v>
      </c>
      <c r="I18" s="107">
        <v>44621</v>
      </c>
      <c r="J18" s="112">
        <v>2.6788567840012201</v>
      </c>
      <c r="K18" s="130">
        <v>5.8353559870550162</v>
      </c>
      <c r="L18" s="112">
        <v>7.6686893203883493</v>
      </c>
    </row>
    <row r="19" spans="2:12" x14ac:dyDescent="0.3">
      <c r="B19" s="107">
        <v>44652</v>
      </c>
      <c r="C19" s="129">
        <v>0.05</v>
      </c>
      <c r="D19" s="129">
        <v>0.18</v>
      </c>
      <c r="E19" s="129">
        <v>0.14000000000000001</v>
      </c>
      <c r="F19" s="129">
        <v>0.06</v>
      </c>
      <c r="G19" s="131">
        <f t="shared" si="0"/>
        <v>0.57000000000000006</v>
      </c>
      <c r="I19" s="107">
        <v>44652</v>
      </c>
      <c r="J19" s="112">
        <v>2.7156373302883998</v>
      </c>
      <c r="K19" s="130">
        <v>5.8353559870550162</v>
      </c>
      <c r="L19" s="112">
        <v>7.6686893203883493</v>
      </c>
    </row>
    <row r="20" spans="2:12" x14ac:dyDescent="0.3">
      <c r="B20" s="107">
        <v>44682</v>
      </c>
      <c r="C20" s="129">
        <v>7.0000000000000007E-2</v>
      </c>
      <c r="D20" s="129">
        <v>0.19</v>
      </c>
      <c r="E20" s="129">
        <v>0.13</v>
      </c>
      <c r="F20" s="129">
        <v>0.06</v>
      </c>
      <c r="G20" s="131">
        <f t="shared" si="0"/>
        <v>0.55000000000000004</v>
      </c>
      <c r="I20" s="107">
        <v>44682</v>
      </c>
      <c r="J20" s="112">
        <v>2.7823376306801801</v>
      </c>
      <c r="K20" s="130">
        <v>5.8353559870550162</v>
      </c>
      <c r="L20" s="112">
        <v>7.6686893203883493</v>
      </c>
    </row>
    <row r="21" spans="2:12" x14ac:dyDescent="0.3">
      <c r="B21" s="107">
        <v>44713</v>
      </c>
      <c r="C21" s="129">
        <v>7.0000000000000007E-2</v>
      </c>
      <c r="D21" s="129">
        <v>0.19</v>
      </c>
      <c r="E21" s="129">
        <v>0.11</v>
      </c>
      <c r="F21" s="129">
        <v>0.06</v>
      </c>
      <c r="G21" s="131">
        <f t="shared" si="0"/>
        <v>0.57000000000000006</v>
      </c>
      <c r="I21" s="107">
        <v>44713</v>
      </c>
      <c r="J21" s="112">
        <v>2.8861213503768899</v>
      </c>
      <c r="K21" s="130">
        <v>5.9405339805825239</v>
      </c>
      <c r="L21" s="112">
        <v>7.6686893203883493</v>
      </c>
    </row>
    <row r="22" spans="2:12" x14ac:dyDescent="0.3">
      <c r="B22" s="107">
        <v>44743</v>
      </c>
      <c r="C22" s="129">
        <v>7.0000000000000007E-2</v>
      </c>
      <c r="D22" s="129">
        <v>0.19</v>
      </c>
      <c r="E22" s="129">
        <v>0.11</v>
      </c>
      <c r="F22" s="129">
        <v>7.0000000000000007E-2</v>
      </c>
      <c r="G22" s="131">
        <f t="shared" si="0"/>
        <v>0.56000000000000005</v>
      </c>
      <c r="I22" s="107">
        <v>44743</v>
      </c>
      <c r="J22" s="112">
        <v>2.7120480012538102</v>
      </c>
      <c r="K22" s="130">
        <v>5.9405339805825239</v>
      </c>
      <c r="L22" s="112">
        <v>7.6686893203883493</v>
      </c>
    </row>
    <row r="23" spans="2:12" x14ac:dyDescent="0.3">
      <c r="B23" s="107">
        <v>44774</v>
      </c>
      <c r="C23" s="129">
        <v>7.0000000000000007E-2</v>
      </c>
      <c r="D23" s="129">
        <v>0.19</v>
      </c>
      <c r="E23" s="129">
        <v>0.11</v>
      </c>
      <c r="F23" s="129">
        <v>0.08</v>
      </c>
      <c r="G23" s="131">
        <f t="shared" si="0"/>
        <v>0.55000000000000004</v>
      </c>
      <c r="I23" s="107">
        <v>44774</v>
      </c>
      <c r="J23" s="112">
        <v>2.84970089771608</v>
      </c>
      <c r="K23" s="130">
        <v>6.050970873786409</v>
      </c>
      <c r="L23" s="112">
        <v>7.6686893203883493</v>
      </c>
    </row>
    <row r="24" spans="2:12" x14ac:dyDescent="0.3">
      <c r="B24" s="107">
        <v>44805</v>
      </c>
      <c r="C24" s="129">
        <v>0.08</v>
      </c>
      <c r="D24" s="129">
        <v>0.22</v>
      </c>
      <c r="E24" s="129">
        <v>0.12</v>
      </c>
      <c r="F24" s="129">
        <v>0.08</v>
      </c>
      <c r="G24" s="131">
        <f>1 - SUM(C24:F24)</f>
        <v>0.5</v>
      </c>
      <c r="I24" s="107">
        <v>44805</v>
      </c>
      <c r="J24" s="112">
        <v>3.0910425947678402</v>
      </c>
      <c r="K24" s="130">
        <v>6.050970873786409</v>
      </c>
      <c r="L24" s="112">
        <v>7.6686893203883493</v>
      </c>
    </row>
    <row r="25" spans="2:12" x14ac:dyDescent="0.3">
      <c r="B25" s="107">
        <v>44835</v>
      </c>
      <c r="C25" s="129">
        <v>0.08</v>
      </c>
      <c r="D25" s="129">
        <v>0.24</v>
      </c>
      <c r="E25" s="129">
        <v>0.13</v>
      </c>
      <c r="F25" s="129">
        <v>7.0000000000000007E-2</v>
      </c>
      <c r="G25" s="131">
        <f t="shared" si="0"/>
        <v>0.48</v>
      </c>
      <c r="I25" s="107">
        <v>44835</v>
      </c>
      <c r="J25" s="112">
        <v>2.92667489043134</v>
      </c>
      <c r="K25" s="130">
        <v>6.050970873786409</v>
      </c>
      <c r="L25" s="112">
        <v>7.6686893203883493</v>
      </c>
    </row>
    <row r="26" spans="2:12" x14ac:dyDescent="0.3">
      <c r="B26" s="107">
        <v>44866</v>
      </c>
      <c r="C26" s="129">
        <v>0.08</v>
      </c>
      <c r="D26" s="129">
        <v>0.24</v>
      </c>
      <c r="E26" s="129">
        <v>0.13</v>
      </c>
      <c r="F26" s="129">
        <v>7.0000000000000007E-2</v>
      </c>
      <c r="G26" s="131">
        <f t="shared" si="0"/>
        <v>0.48</v>
      </c>
      <c r="I26" s="107">
        <v>44866</v>
      </c>
      <c r="J26" s="112">
        <v>2.9636412144098401</v>
      </c>
      <c r="K26" s="130">
        <v>6.0590614886731391</v>
      </c>
      <c r="L26" s="112">
        <v>8.0501618122977359</v>
      </c>
    </row>
    <row r="27" spans="2:12" x14ac:dyDescent="0.3">
      <c r="B27" s="107">
        <v>44896</v>
      </c>
      <c r="C27" s="132">
        <v>0.08</v>
      </c>
      <c r="D27" s="132">
        <v>0.24</v>
      </c>
      <c r="E27" s="132">
        <v>0.13</v>
      </c>
      <c r="F27" s="132">
        <v>7.0000000000000007E-2</v>
      </c>
      <c r="G27" s="133">
        <f t="shared" si="0"/>
        <v>0.48</v>
      </c>
      <c r="I27" s="107">
        <v>44896</v>
      </c>
      <c r="J27" s="112">
        <v>3.1142091397581999</v>
      </c>
      <c r="K27" s="130">
        <v>6.0724110032362466</v>
      </c>
      <c r="L27" s="112">
        <v>8.4243527508090619</v>
      </c>
    </row>
    <row r="28" spans="2:12" x14ac:dyDescent="0.3">
      <c r="B28" s="107">
        <v>44927</v>
      </c>
      <c r="C28" s="129">
        <v>0.08</v>
      </c>
      <c r="D28" s="129">
        <v>0.19</v>
      </c>
      <c r="E28" s="129">
        <v>0.13</v>
      </c>
      <c r="F28" s="129">
        <v>0.08</v>
      </c>
      <c r="G28" s="131">
        <f t="shared" si="0"/>
        <v>0.52</v>
      </c>
      <c r="I28" s="107">
        <v>44927</v>
      </c>
      <c r="J28" s="112">
        <v>3.0974555025866302</v>
      </c>
      <c r="K28" s="130">
        <v>6.0724110032362466</v>
      </c>
      <c r="L28" s="112">
        <v>8.4243527508090619</v>
      </c>
    </row>
    <row r="29" spans="2:12" x14ac:dyDescent="0.3">
      <c r="B29" s="107">
        <v>44958</v>
      </c>
      <c r="C29" s="129">
        <v>0.08</v>
      </c>
      <c r="D29" s="129">
        <v>0.2</v>
      </c>
      <c r="E29" s="129">
        <v>0.13</v>
      </c>
      <c r="F29" s="129">
        <v>0.08</v>
      </c>
      <c r="G29" s="131">
        <f t="shared" si="0"/>
        <v>0.51</v>
      </c>
      <c r="I29" s="107">
        <v>44958</v>
      </c>
      <c r="J29" s="112">
        <v>3.0481401538816302</v>
      </c>
      <c r="K29" s="130">
        <v>6.3592233009708732</v>
      </c>
      <c r="L29" s="112">
        <v>8.5153721682847898</v>
      </c>
    </row>
    <row r="30" spans="2:12" x14ac:dyDescent="0.3">
      <c r="B30" s="107">
        <v>44986</v>
      </c>
      <c r="C30" s="129">
        <v>0.08</v>
      </c>
      <c r="D30" s="129">
        <v>0.21</v>
      </c>
      <c r="E30" s="129">
        <v>0.13</v>
      </c>
      <c r="F30" s="129">
        <v>0.1</v>
      </c>
      <c r="G30" s="131">
        <f t="shared" si="0"/>
        <v>0.48</v>
      </c>
      <c r="I30" s="107">
        <v>44986</v>
      </c>
      <c r="J30" s="112">
        <v>3.0961786651755601</v>
      </c>
      <c r="K30" s="130">
        <v>6.4724919093851137</v>
      </c>
      <c r="L30" s="112">
        <v>8.5153721682847898</v>
      </c>
    </row>
    <row r="31" spans="2:12" x14ac:dyDescent="0.3">
      <c r="B31" s="107">
        <v>45017</v>
      </c>
      <c r="C31" s="129">
        <v>0.08</v>
      </c>
      <c r="D31" s="129">
        <v>0.21</v>
      </c>
      <c r="E31" s="129">
        <v>0.13</v>
      </c>
      <c r="F31" s="129">
        <v>0.11</v>
      </c>
      <c r="G31" s="131">
        <f t="shared" si="0"/>
        <v>0.47</v>
      </c>
      <c r="I31" s="107">
        <v>45017</v>
      </c>
      <c r="J31" s="112">
        <v>3.0930005287754199</v>
      </c>
      <c r="K31" s="130">
        <v>6.7686084142394822</v>
      </c>
      <c r="L31" s="112">
        <v>8.7055016181229767</v>
      </c>
    </row>
    <row r="32" spans="2:12" x14ac:dyDescent="0.3">
      <c r="B32" s="107">
        <v>45047</v>
      </c>
      <c r="C32" s="129">
        <v>0.08</v>
      </c>
      <c r="D32" s="129">
        <v>0.2</v>
      </c>
      <c r="E32" s="129">
        <v>0.15</v>
      </c>
      <c r="F32" s="129">
        <v>0.11</v>
      </c>
      <c r="G32" s="131">
        <f t="shared" si="0"/>
        <v>0.45999999999999996</v>
      </c>
      <c r="I32" s="107">
        <v>45047</v>
      </c>
      <c r="J32" s="112">
        <v>3.1674223129942298</v>
      </c>
      <c r="K32" s="130">
        <v>7.0606796116504853</v>
      </c>
      <c r="L32" s="112">
        <v>9.1019417475728162</v>
      </c>
    </row>
    <row r="33" spans="2:12" x14ac:dyDescent="0.3">
      <c r="B33" s="107">
        <v>45078</v>
      </c>
      <c r="C33" s="129">
        <v>0.08</v>
      </c>
      <c r="D33" s="129">
        <v>0.2</v>
      </c>
      <c r="E33" s="129">
        <v>0.16</v>
      </c>
      <c r="F33" s="129">
        <v>0.1</v>
      </c>
      <c r="G33" s="131">
        <f t="shared" si="0"/>
        <v>0.45999999999999996</v>
      </c>
      <c r="I33" s="107">
        <v>45078</v>
      </c>
      <c r="J33" s="112">
        <v>3.2365114081678801</v>
      </c>
      <c r="K33" s="130">
        <v>7.2932847896440132</v>
      </c>
      <c r="L33" s="112">
        <v>9.1019417475728162</v>
      </c>
    </row>
    <row r="34" spans="2:12" x14ac:dyDescent="0.3">
      <c r="B34" s="107">
        <v>45108</v>
      </c>
      <c r="C34" s="129">
        <v>7.0000000000000007E-2</v>
      </c>
      <c r="D34" s="129">
        <v>0.18</v>
      </c>
      <c r="E34" s="129">
        <v>0.16</v>
      </c>
      <c r="F34" s="129">
        <v>0.12</v>
      </c>
      <c r="G34" s="131">
        <f t="shared" si="0"/>
        <v>0.47</v>
      </c>
      <c r="I34" s="107">
        <v>45108</v>
      </c>
      <c r="J34" s="112">
        <v>3.2215778174447798</v>
      </c>
      <c r="K34" s="130">
        <v>7.9692556634304212</v>
      </c>
      <c r="L34" s="112">
        <v>9.1019417475728162</v>
      </c>
    </row>
    <row r="35" spans="2:12" x14ac:dyDescent="0.3">
      <c r="B35" s="107">
        <v>45139</v>
      </c>
      <c r="C35" s="129">
        <v>0.06</v>
      </c>
      <c r="D35" s="129">
        <v>0.16</v>
      </c>
      <c r="E35" s="129">
        <v>0.16</v>
      </c>
      <c r="F35" s="129">
        <v>0.14000000000000001</v>
      </c>
      <c r="G35" s="131">
        <f t="shared" si="0"/>
        <v>0.48</v>
      </c>
      <c r="I35" s="107">
        <v>45139</v>
      </c>
      <c r="J35" s="112">
        <v>3.1831684849047299</v>
      </c>
      <c r="K35" s="130">
        <v>7.9692556634304212</v>
      </c>
      <c r="L35" s="112">
        <v>9.1019417475728162</v>
      </c>
    </row>
    <row r="36" spans="2:12" x14ac:dyDescent="0.3">
      <c r="B36" s="107">
        <v>45170</v>
      </c>
      <c r="C36" s="129">
        <v>0.06</v>
      </c>
      <c r="D36" s="129">
        <v>0.19</v>
      </c>
      <c r="E36" s="129">
        <v>0.16</v>
      </c>
      <c r="F36" s="129">
        <v>0.13</v>
      </c>
      <c r="G36" s="131">
        <f t="shared" si="0"/>
        <v>0.45999999999999996</v>
      </c>
      <c r="I36" s="107">
        <v>45170</v>
      </c>
      <c r="J36" s="112">
        <v>3.3820925775117199</v>
      </c>
      <c r="K36" s="130">
        <v>7.9692556634304212</v>
      </c>
      <c r="L36" s="112">
        <v>9.1019417475728162</v>
      </c>
    </row>
    <row r="37" spans="2:12" x14ac:dyDescent="0.3">
      <c r="B37" s="107">
        <v>45200</v>
      </c>
      <c r="C37" s="129">
        <v>7.0000000000000007E-2</v>
      </c>
      <c r="D37" s="129">
        <v>0.22</v>
      </c>
      <c r="E37" s="129">
        <v>0.15</v>
      </c>
      <c r="F37" s="129">
        <v>0.11</v>
      </c>
      <c r="G37" s="131">
        <f t="shared" si="0"/>
        <v>0.44999999999999996</v>
      </c>
      <c r="I37" s="107">
        <v>45200</v>
      </c>
      <c r="J37" s="112">
        <v>3.2659802279483299</v>
      </c>
      <c r="K37" s="130">
        <v>7.9692556634304212</v>
      </c>
      <c r="L37" s="112">
        <v>9.1019417475728162</v>
      </c>
    </row>
    <row r="38" spans="2:12" x14ac:dyDescent="0.3">
      <c r="B38" s="107">
        <v>45231</v>
      </c>
      <c r="C38" s="129">
        <v>7.0000000000000007E-2</v>
      </c>
      <c r="D38" s="129">
        <v>0.22</v>
      </c>
      <c r="E38" s="129">
        <v>0.15</v>
      </c>
      <c r="F38" s="129">
        <v>0.11</v>
      </c>
      <c r="G38" s="131">
        <f t="shared" si="0"/>
        <v>0.44999999999999996</v>
      </c>
      <c r="I38" s="107">
        <v>45231</v>
      </c>
      <c r="J38" s="112">
        <v>3.3571681516121101</v>
      </c>
      <c r="K38" s="130">
        <v>7.9692556634304212</v>
      </c>
      <c r="L38" s="112">
        <v>9.1019417475728162</v>
      </c>
    </row>
    <row r="39" spans="2:12" x14ac:dyDescent="0.3">
      <c r="B39" s="107">
        <v>45261</v>
      </c>
      <c r="C39" s="132">
        <v>7.0000000000000007E-2</v>
      </c>
      <c r="D39" s="132">
        <v>0.22</v>
      </c>
      <c r="E39" s="132">
        <v>0.15</v>
      </c>
      <c r="F39" s="132">
        <v>0.11</v>
      </c>
      <c r="G39" s="133">
        <f t="shared" si="0"/>
        <v>0.44999999999999996</v>
      </c>
      <c r="I39" s="107">
        <v>45261</v>
      </c>
      <c r="J39" s="112">
        <v>3.3611998587638401</v>
      </c>
      <c r="K39" s="130">
        <v>7.9692556634304212</v>
      </c>
      <c r="L39" s="112">
        <v>9.1019417475728162</v>
      </c>
    </row>
    <row r="42" spans="2:12" x14ac:dyDescent="0.3">
      <c r="B42" s="116" t="s">
        <v>10</v>
      </c>
      <c r="C42" s="102" t="s">
        <v>154</v>
      </c>
      <c r="D42" s="102" t="s">
        <v>212</v>
      </c>
      <c r="E42" s="102" t="s">
        <v>209</v>
      </c>
      <c r="F42" s="102" t="s">
        <v>216</v>
      </c>
      <c r="I42" s="122" t="s">
        <v>10</v>
      </c>
      <c r="J42" s="101" t="s">
        <v>203</v>
      </c>
      <c r="K42" s="101" t="s">
        <v>210</v>
      </c>
      <c r="L42" s="101" t="s">
        <v>217</v>
      </c>
    </row>
    <row r="43" spans="2:12" x14ac:dyDescent="0.3">
      <c r="B43" s="114" t="s">
        <v>12</v>
      </c>
      <c r="C43" s="102" t="e">
        <v>#DIV/0!</v>
      </c>
      <c r="D43" s="102" t="e">
        <v>#DIV/0!</v>
      </c>
      <c r="E43" s="102" t="e">
        <v>#DIV/0!</v>
      </c>
      <c r="F43" s="102" t="e">
        <v>#DIV/0!</v>
      </c>
      <c r="I43" s="115" t="s">
        <v>12</v>
      </c>
      <c r="J43" s="134">
        <v>2.6379753058601518</v>
      </c>
      <c r="K43" s="134" t="e">
        <v>#DIV/0!</v>
      </c>
      <c r="L43" s="134" t="e">
        <v>#DIV/0!</v>
      </c>
    </row>
    <row r="44" spans="2:12" x14ac:dyDescent="0.3">
      <c r="B44" s="114" t="s">
        <v>13</v>
      </c>
      <c r="C44" s="135">
        <v>7.333333333333332E-2</v>
      </c>
      <c r="D44" s="135">
        <v>0.20583333333333331</v>
      </c>
      <c r="E44" s="135">
        <v>0.12749999999999997</v>
      </c>
      <c r="F44" s="135">
        <v>6.6666666666666666E-2</v>
      </c>
      <c r="I44" s="115" t="s">
        <v>13</v>
      </c>
      <c r="J44" s="134">
        <v>2.8144487056189416</v>
      </c>
      <c r="K44" s="134">
        <v>5.9451860841423958</v>
      </c>
      <c r="L44" s="134">
        <v>7.7634506472491926</v>
      </c>
    </row>
    <row r="45" spans="2:12" x14ac:dyDescent="0.3">
      <c r="B45" s="114" t="s">
        <v>14</v>
      </c>
      <c r="C45" s="135">
        <v>7.3333333333333361E-2</v>
      </c>
      <c r="D45" s="135">
        <v>0.19999999999999998</v>
      </c>
      <c r="E45" s="135">
        <v>0.14666666666666664</v>
      </c>
      <c r="F45" s="135">
        <v>0.10833333333333335</v>
      </c>
      <c r="I45" s="115" t="s">
        <v>14</v>
      </c>
      <c r="J45" s="134">
        <v>3.2091579741472382</v>
      </c>
      <c r="K45" s="134">
        <v>7.3201860841423949</v>
      </c>
      <c r="L45" s="134">
        <v>8.914677723840347</v>
      </c>
    </row>
    <row r="46" spans="2:12" x14ac:dyDescent="0.3">
      <c r="B46" s="114" t="s">
        <v>11</v>
      </c>
      <c r="C46" s="135">
        <v>7.3333333333333348E-2</v>
      </c>
      <c r="D46" s="135">
        <v>0.20291666666666666</v>
      </c>
      <c r="E46" s="135">
        <v>0.13708333333333331</v>
      </c>
      <c r="F46" s="135">
        <v>8.7500000000000022E-2</v>
      </c>
      <c r="I46" s="115" t="s">
        <v>11</v>
      </c>
      <c r="J46" s="134">
        <v>2.8871939952087775</v>
      </c>
      <c r="K46" s="134">
        <v>6.6326860841423958</v>
      </c>
      <c r="L46" s="134">
        <v>8.3390641855447711</v>
      </c>
    </row>
    <row r="49" spans="2:20" x14ac:dyDescent="0.3">
      <c r="B49" s="279" t="s">
        <v>204</v>
      </c>
      <c r="C49" s="279"/>
      <c r="D49" s="279"/>
      <c r="E49" s="279"/>
      <c r="F49" s="279"/>
      <c r="I49" s="6" t="s">
        <v>205</v>
      </c>
      <c r="J49" s="6"/>
      <c r="K49" s="6"/>
      <c r="L49" s="6"/>
      <c r="M49" s="7"/>
    </row>
    <row r="50" spans="2:20" x14ac:dyDescent="0.3">
      <c r="B50" s="6" t="s">
        <v>17</v>
      </c>
      <c r="C50" s="47" t="s">
        <v>206</v>
      </c>
      <c r="D50" s="47" t="s">
        <v>213</v>
      </c>
      <c r="E50" s="47" t="s">
        <v>211</v>
      </c>
      <c r="F50" s="47" t="s">
        <v>218</v>
      </c>
      <c r="I50" s="6" t="s">
        <v>17</v>
      </c>
      <c r="J50" s="47" t="s">
        <v>206</v>
      </c>
      <c r="K50" s="47" t="s">
        <v>211</v>
      </c>
      <c r="L50" s="47" t="s">
        <v>218</v>
      </c>
      <c r="M50" s="7"/>
    </row>
    <row r="51" spans="2:20" x14ac:dyDescent="0.3">
      <c r="B51" s="114">
        <v>2021</v>
      </c>
      <c r="C51" s="102" t="s">
        <v>4</v>
      </c>
      <c r="D51" s="102" t="s">
        <v>4</v>
      </c>
      <c r="E51" s="102" t="s">
        <v>4</v>
      </c>
      <c r="F51" s="102" t="s">
        <v>4</v>
      </c>
      <c r="I51" s="114">
        <v>2021</v>
      </c>
      <c r="J51" s="136">
        <v>2.6379753058601518</v>
      </c>
      <c r="K51" s="136" t="e">
        <v>#DIV/0!</v>
      </c>
      <c r="L51" s="136" t="e">
        <v>#DIV/0!</v>
      </c>
      <c r="M51" s="7"/>
    </row>
    <row r="52" spans="2:20" x14ac:dyDescent="0.3">
      <c r="B52" s="114">
        <v>2022</v>
      </c>
      <c r="C52" s="135">
        <v>7.333333333333332E-2</v>
      </c>
      <c r="D52" s="135">
        <v>0.20583333333333331</v>
      </c>
      <c r="E52" s="135">
        <v>0.12749999999999997</v>
      </c>
      <c r="F52" s="135">
        <v>6.6666666666666666E-2</v>
      </c>
      <c r="I52" s="114">
        <v>2022</v>
      </c>
      <c r="J52" s="136">
        <v>2.8144487056189416</v>
      </c>
      <c r="K52" s="136">
        <v>5.9451860841423958</v>
      </c>
      <c r="L52" s="136">
        <v>7.7634506472491926</v>
      </c>
      <c r="M52" s="7"/>
    </row>
    <row r="53" spans="2:20" x14ac:dyDescent="0.3">
      <c r="B53" s="114">
        <v>2023</v>
      </c>
      <c r="C53" s="135">
        <v>7.3333333333333361E-2</v>
      </c>
      <c r="D53" s="135">
        <v>0.19999999999999998</v>
      </c>
      <c r="E53" s="135">
        <v>0.14666666666666664</v>
      </c>
      <c r="F53" s="135">
        <v>0.10833333333333335</v>
      </c>
      <c r="I53" s="114">
        <v>2023</v>
      </c>
      <c r="J53" s="136">
        <v>3.2091579741472382</v>
      </c>
      <c r="K53" s="136">
        <v>7.3201860841423949</v>
      </c>
      <c r="L53" s="136">
        <v>8.914677723840347</v>
      </c>
    </row>
    <row r="60" spans="2:20" x14ac:dyDescent="0.3">
      <c r="E60" s="279" t="s">
        <v>351</v>
      </c>
      <c r="F60" s="279"/>
      <c r="G60" s="279"/>
      <c r="H60" s="279"/>
      <c r="I60" s="279"/>
      <c r="J60" s="7"/>
      <c r="M60" s="279" t="s">
        <v>351</v>
      </c>
      <c r="N60" s="279"/>
      <c r="O60" s="279"/>
      <c r="P60" s="279"/>
      <c r="Q60" s="279"/>
      <c r="R60" s="279"/>
      <c r="S60" s="279"/>
      <c r="T60" s="279"/>
    </row>
    <row r="61" spans="2:20" ht="30" customHeight="1" x14ac:dyDescent="0.3">
      <c r="E61" s="286" t="s">
        <v>61</v>
      </c>
      <c r="F61" s="286"/>
      <c r="G61" s="286"/>
      <c r="H61" s="286"/>
      <c r="I61" s="286"/>
      <c r="J61" s="137"/>
      <c r="M61" s="288" t="s">
        <v>214</v>
      </c>
      <c r="N61" s="288"/>
      <c r="O61" s="288"/>
      <c r="P61" s="288"/>
      <c r="Q61" s="288"/>
      <c r="R61" s="288"/>
      <c r="S61" s="288"/>
      <c r="T61" s="288"/>
    </row>
    <row r="62" spans="2:20" ht="31.8" customHeight="1" x14ac:dyDescent="0.3">
      <c r="E62" s="269"/>
      <c r="F62" s="269"/>
      <c r="G62" s="269"/>
      <c r="H62" s="269"/>
      <c r="I62" s="269"/>
      <c r="J62" s="269"/>
      <c r="M62" s="287" t="s">
        <v>60</v>
      </c>
      <c r="N62" s="287"/>
      <c r="O62" s="287"/>
      <c r="P62" s="287"/>
      <c r="Q62" s="287"/>
      <c r="R62" s="287"/>
      <c r="S62" s="287"/>
      <c r="T62" s="287"/>
    </row>
    <row r="63" spans="2:20" ht="30" customHeight="1" x14ac:dyDescent="0.3">
      <c r="E63" s="269"/>
      <c r="F63" s="269"/>
      <c r="G63" s="269"/>
      <c r="H63" s="269"/>
      <c r="I63" s="269"/>
      <c r="J63" s="269"/>
    </row>
    <row r="64" spans="2:20" x14ac:dyDescent="0.3">
      <c r="E64" s="269"/>
      <c r="F64" s="269"/>
      <c r="G64" s="269"/>
      <c r="H64" s="269"/>
      <c r="I64" s="269"/>
      <c r="J64" s="269"/>
    </row>
    <row r="65" spans="2:10" ht="17.399999999999999" customHeight="1" x14ac:dyDescent="0.3">
      <c r="E65" s="269"/>
      <c r="F65" s="269"/>
      <c r="G65" s="269"/>
      <c r="H65" s="269"/>
      <c r="I65" s="269"/>
      <c r="J65" s="269"/>
    </row>
    <row r="78" spans="2:10" x14ac:dyDescent="0.3">
      <c r="B78" s="7"/>
      <c r="C78" s="7"/>
      <c r="D78" s="7"/>
      <c r="E78" s="7"/>
      <c r="F78" s="7"/>
      <c r="G78" s="7"/>
    </row>
    <row r="79" spans="2:10" x14ac:dyDescent="0.3">
      <c r="B79" s="116" t="s">
        <v>10</v>
      </c>
      <c r="C79" s="102" t="s">
        <v>154</v>
      </c>
      <c r="D79" s="102" t="s">
        <v>209</v>
      </c>
      <c r="E79" s="102" t="s">
        <v>212</v>
      </c>
      <c r="F79" s="102" t="s">
        <v>216</v>
      </c>
      <c r="G79" s="102" t="s">
        <v>58</v>
      </c>
    </row>
    <row r="80" spans="2:10" x14ac:dyDescent="0.3">
      <c r="B80" s="114" t="s">
        <v>12</v>
      </c>
      <c r="C80" s="102" t="e">
        <v>#DIV/0!</v>
      </c>
      <c r="D80" s="102" t="e">
        <v>#DIV/0!</v>
      </c>
      <c r="E80" s="102" t="e">
        <v>#DIV/0!</v>
      </c>
      <c r="F80" s="102" t="e">
        <v>#DIV/0!</v>
      </c>
      <c r="G80" s="102" t="e">
        <v>#DIV/0!</v>
      </c>
    </row>
    <row r="81" spans="2:7" x14ac:dyDescent="0.3">
      <c r="B81" s="114" t="s">
        <v>13</v>
      </c>
      <c r="C81" s="117">
        <v>7.333333333333332E-2</v>
      </c>
      <c r="D81" s="117">
        <v>0.12749999999999997</v>
      </c>
      <c r="E81" s="117">
        <v>0.20583333333333331</v>
      </c>
      <c r="F81" s="117">
        <v>6.6666666666666666E-2</v>
      </c>
      <c r="G81" s="117">
        <v>0.52666666666666684</v>
      </c>
    </row>
    <row r="82" spans="2:7" x14ac:dyDescent="0.3">
      <c r="B82" s="114" t="s">
        <v>14</v>
      </c>
      <c r="C82" s="117">
        <v>7.3333333333333361E-2</v>
      </c>
      <c r="D82" s="117">
        <v>0.14666666666666664</v>
      </c>
      <c r="E82" s="117">
        <v>0.19999999999999998</v>
      </c>
      <c r="F82" s="117">
        <v>0.10833333333333335</v>
      </c>
      <c r="G82" s="117">
        <v>0.47166666666666673</v>
      </c>
    </row>
    <row r="83" spans="2:7" x14ac:dyDescent="0.3">
      <c r="B83" s="114" t="s">
        <v>11</v>
      </c>
      <c r="C83" s="117">
        <v>7.3333333333333348E-2</v>
      </c>
      <c r="D83" s="117">
        <v>0.13708333333333331</v>
      </c>
      <c r="E83" s="117">
        <v>0.20291666666666666</v>
      </c>
      <c r="F83" s="117">
        <v>8.7500000000000022E-2</v>
      </c>
      <c r="G83" s="117">
        <v>0.4991666666666667</v>
      </c>
    </row>
    <row r="84" spans="2:7" x14ac:dyDescent="0.3">
      <c r="E84" s="7"/>
      <c r="F84" s="7"/>
      <c r="G84" s="7"/>
    </row>
    <row r="85" spans="2:7" x14ac:dyDescent="0.3">
      <c r="E85" s="7"/>
      <c r="F85" s="7"/>
      <c r="G85" s="7"/>
    </row>
    <row r="86" spans="2:7" x14ac:dyDescent="0.3">
      <c r="B86" s="279" t="s">
        <v>207</v>
      </c>
      <c r="C86" s="279"/>
      <c r="D86" s="279"/>
      <c r="E86" s="279"/>
      <c r="F86" s="279"/>
      <c r="G86" s="279"/>
    </row>
    <row r="87" spans="2:7" x14ac:dyDescent="0.3">
      <c r="B87" s="5" t="s">
        <v>17</v>
      </c>
      <c r="C87" s="5" t="s">
        <v>206</v>
      </c>
      <c r="D87" s="5" t="s">
        <v>180</v>
      </c>
      <c r="E87" s="5" t="s">
        <v>183</v>
      </c>
      <c r="F87" s="5" t="s">
        <v>186</v>
      </c>
      <c r="G87" s="5" t="s">
        <v>57</v>
      </c>
    </row>
    <row r="88" spans="2:7" x14ac:dyDescent="0.3">
      <c r="B88" s="143">
        <v>2021</v>
      </c>
      <c r="C88" s="143" t="s">
        <v>4</v>
      </c>
      <c r="D88" s="143" t="s">
        <v>4</v>
      </c>
      <c r="E88" s="143" t="s">
        <v>4</v>
      </c>
      <c r="F88" s="143" t="s">
        <v>4</v>
      </c>
      <c r="G88" s="143" t="s">
        <v>4</v>
      </c>
    </row>
    <row r="89" spans="2:7" x14ac:dyDescent="0.3">
      <c r="B89" s="143">
        <v>2022</v>
      </c>
      <c r="C89" s="144">
        <v>7.333333333333332E-2</v>
      </c>
      <c r="D89" s="144">
        <v>0.12749999999999997</v>
      </c>
      <c r="E89" s="144">
        <v>0.20583333333333331</v>
      </c>
      <c r="F89" s="144">
        <v>6.6666666666666666E-2</v>
      </c>
      <c r="G89" s="144">
        <v>0.52666666666666684</v>
      </c>
    </row>
    <row r="90" spans="2:7" x14ac:dyDescent="0.3">
      <c r="B90" s="143">
        <v>2023</v>
      </c>
      <c r="C90" s="144">
        <v>7.3333333333333361E-2</v>
      </c>
      <c r="D90" s="144">
        <v>0.14666666666666664</v>
      </c>
      <c r="E90" s="144">
        <v>0.19999999999999998</v>
      </c>
      <c r="F90" s="144">
        <v>0.10833333333333335</v>
      </c>
      <c r="G90" s="144">
        <v>0.47166666666666673</v>
      </c>
    </row>
    <row r="91" spans="2:7" x14ac:dyDescent="0.3">
      <c r="C91" s="138"/>
      <c r="D91" s="138"/>
      <c r="E91" s="139"/>
      <c r="F91" s="139"/>
      <c r="G91" s="139"/>
    </row>
    <row r="92" spans="2:7" x14ac:dyDescent="0.3">
      <c r="E92" s="7"/>
      <c r="F92" s="7"/>
      <c r="G92" s="7"/>
    </row>
    <row r="93" spans="2:7" x14ac:dyDescent="0.3">
      <c r="E93" s="7"/>
      <c r="F93" s="7"/>
      <c r="G93" s="7"/>
    </row>
    <row r="94" spans="2:7" x14ac:dyDescent="0.3">
      <c r="E94" s="7"/>
      <c r="F94" s="7"/>
      <c r="G94" s="7"/>
    </row>
    <row r="95" spans="2:7" x14ac:dyDescent="0.3">
      <c r="E95" s="7"/>
      <c r="F95" s="7"/>
      <c r="G95" s="7"/>
    </row>
    <row r="96" spans="2:7" x14ac:dyDescent="0.3">
      <c r="E96" s="7"/>
      <c r="F96" s="7"/>
      <c r="G96" s="7"/>
    </row>
    <row r="97" spans="3:7" x14ac:dyDescent="0.3">
      <c r="C97" s="7"/>
      <c r="D97" s="7"/>
      <c r="E97" s="7"/>
      <c r="F97" s="7"/>
      <c r="G97" s="7"/>
    </row>
    <row r="98" spans="3:7" x14ac:dyDescent="0.3">
      <c r="C98" s="7"/>
      <c r="D98" s="7"/>
      <c r="E98" s="7"/>
      <c r="F98" s="7"/>
      <c r="G98" s="7"/>
    </row>
    <row r="99" spans="3:7" x14ac:dyDescent="0.3">
      <c r="C99" s="7"/>
      <c r="D99" s="7"/>
      <c r="E99" s="7"/>
      <c r="F99" s="7"/>
      <c r="G99" s="7"/>
    </row>
    <row r="100" spans="3:7" x14ac:dyDescent="0.3">
      <c r="C100" s="7"/>
      <c r="D100" s="7"/>
      <c r="E100" s="7"/>
      <c r="F100" s="7"/>
      <c r="G100" s="7"/>
    </row>
    <row r="101" spans="3:7" x14ac:dyDescent="0.3">
      <c r="C101" s="7"/>
      <c r="D101" s="7"/>
      <c r="E101" s="7"/>
      <c r="F101" s="7"/>
      <c r="G101" s="7"/>
    </row>
    <row r="102" spans="3:7" x14ac:dyDescent="0.3">
      <c r="C102" s="7"/>
      <c r="D102" s="7"/>
      <c r="E102" s="7"/>
      <c r="F102" s="7"/>
      <c r="G102" s="7"/>
    </row>
    <row r="103" spans="3:7" x14ac:dyDescent="0.3">
      <c r="C103" s="7"/>
      <c r="D103" s="7"/>
      <c r="E103" s="7"/>
      <c r="F103" s="7"/>
      <c r="G103" s="7"/>
    </row>
    <row r="115" spans="2:11" x14ac:dyDescent="0.3">
      <c r="B115" s="51"/>
      <c r="C115" s="51"/>
      <c r="D115" s="51"/>
      <c r="E115" s="51"/>
      <c r="F115" s="137"/>
      <c r="G115" s="137"/>
      <c r="H115" s="137"/>
      <c r="I115" s="137"/>
      <c r="J115" s="137"/>
      <c r="K115" s="137"/>
    </row>
    <row r="116" spans="2:11" x14ac:dyDescent="0.3">
      <c r="B116" s="140"/>
      <c r="C116" s="141"/>
      <c r="D116" s="141"/>
      <c r="E116" s="141"/>
      <c r="F116" s="137"/>
      <c r="G116" s="137"/>
      <c r="H116" s="137"/>
      <c r="I116" s="137"/>
      <c r="J116" s="137"/>
      <c r="K116" s="137"/>
    </row>
    <row r="117" spans="2:11" x14ac:dyDescent="0.3">
      <c r="B117" s="140"/>
      <c r="C117" s="141"/>
      <c r="D117" s="141"/>
      <c r="E117" s="141"/>
      <c r="F117" s="141"/>
      <c r="G117" s="142"/>
    </row>
    <row r="118" spans="2:11" x14ac:dyDescent="0.3">
      <c r="B118" s="140"/>
      <c r="C118" s="141"/>
      <c r="D118" s="141"/>
      <c r="E118" s="141"/>
      <c r="F118" s="141"/>
      <c r="G118" s="142"/>
    </row>
    <row r="119" spans="2:11" x14ac:dyDescent="0.3">
      <c r="B119" s="140"/>
      <c r="C119" s="141"/>
      <c r="D119" s="141"/>
      <c r="E119" s="141"/>
      <c r="F119" s="141"/>
      <c r="G119" s="142"/>
    </row>
    <row r="120" spans="2:11" x14ac:dyDescent="0.3">
      <c r="B120" s="140"/>
      <c r="C120" s="141"/>
      <c r="D120" s="141"/>
      <c r="E120" s="141"/>
      <c r="F120" s="141"/>
      <c r="G120" s="142"/>
    </row>
    <row r="121" spans="2:11" x14ac:dyDescent="0.3">
      <c r="B121" s="140"/>
      <c r="C121" s="141"/>
      <c r="D121" s="141"/>
      <c r="E121" s="141"/>
      <c r="F121" s="141"/>
      <c r="G121" s="142"/>
    </row>
    <row r="122" spans="2:11" x14ac:dyDescent="0.3">
      <c r="B122" s="140"/>
      <c r="C122" s="141"/>
      <c r="D122" s="141"/>
      <c r="E122" s="141"/>
      <c r="F122" s="141"/>
      <c r="G122" s="142"/>
    </row>
    <row r="123" spans="2:11" x14ac:dyDescent="0.3">
      <c r="B123" s="140"/>
      <c r="C123" s="141"/>
      <c r="D123" s="141"/>
      <c r="E123" s="141"/>
      <c r="F123" s="141"/>
      <c r="G123" s="142"/>
    </row>
    <row r="124" spans="2:11" x14ac:dyDescent="0.3">
      <c r="B124" s="140"/>
      <c r="C124" s="141"/>
      <c r="D124" s="141"/>
      <c r="E124" s="141"/>
      <c r="F124" s="141"/>
      <c r="G124" s="142"/>
    </row>
    <row r="125" spans="2:11" x14ac:dyDescent="0.3">
      <c r="B125" s="140"/>
      <c r="C125" s="141"/>
      <c r="D125" s="141"/>
      <c r="E125" s="141"/>
      <c r="F125" s="141"/>
      <c r="G125" s="142"/>
    </row>
    <row r="126" spans="2:11" x14ac:dyDescent="0.3">
      <c r="B126" s="140"/>
      <c r="C126" s="141"/>
      <c r="D126" s="141"/>
      <c r="E126" s="141"/>
      <c r="F126" s="141"/>
      <c r="G126" s="142"/>
    </row>
    <row r="127" spans="2:11" x14ac:dyDescent="0.3">
      <c r="B127" s="140"/>
      <c r="C127" s="141"/>
      <c r="D127" s="141"/>
      <c r="E127" s="141"/>
      <c r="F127" s="141"/>
      <c r="G127" s="142"/>
    </row>
    <row r="128" spans="2:11" x14ac:dyDescent="0.3">
      <c r="B128" s="140"/>
      <c r="C128" s="141"/>
      <c r="D128" s="141"/>
      <c r="E128" s="141"/>
      <c r="F128" s="141"/>
      <c r="G128" s="142"/>
    </row>
    <row r="129" spans="2:7" x14ac:dyDescent="0.3">
      <c r="B129" s="140"/>
      <c r="C129" s="141"/>
      <c r="D129" s="141"/>
      <c r="E129" s="141"/>
      <c r="F129" s="141"/>
      <c r="G129" s="142"/>
    </row>
    <row r="130" spans="2:7" x14ac:dyDescent="0.3">
      <c r="B130" s="140"/>
      <c r="C130" s="141"/>
      <c r="D130" s="141"/>
      <c r="E130" s="141"/>
      <c r="F130" s="141"/>
      <c r="G130" s="142"/>
    </row>
    <row r="131" spans="2:7" x14ac:dyDescent="0.3">
      <c r="B131" s="140"/>
      <c r="C131" s="141"/>
      <c r="D131" s="141"/>
      <c r="E131" s="141"/>
      <c r="F131" s="141"/>
      <c r="G131" s="142"/>
    </row>
    <row r="132" spans="2:7" x14ac:dyDescent="0.3">
      <c r="B132" s="140"/>
      <c r="C132" s="141"/>
      <c r="D132" s="141"/>
      <c r="E132" s="141"/>
      <c r="F132" s="141"/>
      <c r="G132" s="142"/>
    </row>
    <row r="133" spans="2:7" x14ac:dyDescent="0.3">
      <c r="B133" s="140"/>
      <c r="C133" s="141"/>
      <c r="D133" s="141"/>
      <c r="E133" s="141"/>
      <c r="F133" s="141"/>
      <c r="G133" s="142"/>
    </row>
    <row r="134" spans="2:7" x14ac:dyDescent="0.3">
      <c r="B134" s="140"/>
      <c r="C134" s="141"/>
      <c r="D134" s="141"/>
      <c r="E134" s="141"/>
      <c r="F134" s="141"/>
      <c r="G134" s="142"/>
    </row>
    <row r="135" spans="2:7" x14ac:dyDescent="0.3">
      <c r="B135" s="140"/>
      <c r="C135" s="141"/>
      <c r="D135" s="141"/>
      <c r="E135" s="141"/>
      <c r="F135" s="141"/>
      <c r="G135" s="142"/>
    </row>
    <row r="136" spans="2:7" x14ac:dyDescent="0.3">
      <c r="B136" s="140"/>
      <c r="C136" s="141"/>
      <c r="D136" s="141"/>
      <c r="E136" s="141"/>
      <c r="F136" s="141"/>
      <c r="G136" s="142"/>
    </row>
    <row r="137" spans="2:7" x14ac:dyDescent="0.3">
      <c r="B137" s="140"/>
      <c r="C137" s="141"/>
      <c r="D137" s="141"/>
      <c r="E137" s="141"/>
      <c r="F137" s="141"/>
      <c r="G137" s="142"/>
    </row>
    <row r="138" spans="2:7" x14ac:dyDescent="0.3">
      <c r="B138" s="140"/>
      <c r="C138" s="141"/>
      <c r="D138" s="141"/>
      <c r="E138" s="141"/>
      <c r="F138" s="141"/>
      <c r="G138" s="142"/>
    </row>
    <row r="139" spans="2:7" x14ac:dyDescent="0.3">
      <c r="B139" s="140"/>
      <c r="C139" s="141"/>
      <c r="D139" s="141"/>
      <c r="E139" s="141"/>
      <c r="F139" s="141"/>
      <c r="G139" s="142"/>
    </row>
  </sheetData>
  <mergeCells count="9">
    <mergeCell ref="M60:T60"/>
    <mergeCell ref="M62:T62"/>
    <mergeCell ref="M61:T61"/>
    <mergeCell ref="I2:L2"/>
    <mergeCell ref="B49:F49"/>
    <mergeCell ref="B2:G2"/>
    <mergeCell ref="B86:G86"/>
    <mergeCell ref="E60:I60"/>
    <mergeCell ref="E61:I61"/>
  </mergeCells>
  <hyperlinks>
    <hyperlink ref="A1" location="Index!A1" display="Back to index" xr:uid="{B6BD2F55-8ED2-4D90-8025-4A5DE4998BF0}"/>
  </hyperlinks>
  <pageMargins left="0.7" right="0.7" top="0.75" bottom="0.75" header="0.3" footer="0.3"/>
  <ignoredErrors>
    <ignoredError sqref="G16 G17:G39" formulaRange="1"/>
  </ignoredError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Index</vt:lpstr>
      <vt:lpstr>Data Dictionary</vt:lpstr>
      <vt:lpstr>Data</vt:lpstr>
      <vt:lpstr>Correlation Summary</vt:lpstr>
      <vt:lpstr> Trend Chart Revenue,Vol,Price</vt:lpstr>
      <vt:lpstr>CAGR</vt:lpstr>
      <vt:lpstr>Category-wise Comparison Charts</vt:lpstr>
      <vt:lpstr>Channel-wise Comparison Charts</vt:lpstr>
      <vt:lpstr>Brand M Vs Competitors</vt:lpstr>
      <vt:lpstr>Market Share Trend Charts</vt:lpstr>
      <vt:lpstr>Inflation Rate</vt:lpstr>
      <vt:lpstr>Digital Spends</vt:lpstr>
      <vt:lpstr>Media Spends</vt:lpstr>
      <vt:lpstr>Media_Spends_Comparison_v2</vt:lpstr>
      <vt:lpstr>TV_GRP</vt:lpstr>
      <vt:lpstr>Digital Impressions</vt:lpstr>
      <vt:lpstr>Clicks &amp; Views</vt:lpstr>
      <vt:lpstr>Brand M Vs Comp_ATL Spends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Aryma Labs</dc:creator>
  <cp:lastModifiedBy>Aryma Labs</cp:lastModifiedBy>
  <dcterms:created xsi:type="dcterms:W3CDTF">2024-03-15T05:25:51Z</dcterms:created>
  <dcterms:modified xsi:type="dcterms:W3CDTF">2024-12-23T07:54:01Z</dcterms:modified>
</cp:coreProperties>
</file>